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600" yWindow="105" windowWidth="17715" windowHeight="7755" firstSheet="1" activeTab="3"/>
  </bookViews>
  <sheets>
    <sheet name="Equipos participantes" sheetId="4" r:id="rId1"/>
    <sheet name="Grupo1" sheetId="1" r:id="rId2"/>
    <sheet name="Grupo2" sheetId="12" r:id="rId3"/>
    <sheet name="Grupo3" sheetId="13" r:id="rId4"/>
    <sheet name="Grupo4" sheetId="14" r:id="rId5"/>
    <sheet name="Grupo5" sheetId="15" r:id="rId6"/>
    <sheet name="Hoja5" sheetId="11" r:id="rId7"/>
  </sheets>
  <definedNames>
    <definedName name="_xlnm._FilterDatabase" localSheetId="6" hidden="1">Hoja5!$B$3:$I$28</definedName>
  </definedNames>
  <calcPr calcId="125725"/>
</workbook>
</file>

<file path=xl/calcChain.xml><?xml version="1.0" encoding="utf-8"?>
<calcChain xmlns="http://schemas.openxmlformats.org/spreadsheetml/2006/main">
  <c r="O5" i="15"/>
  <c r="A9"/>
  <c r="L22" s="1"/>
  <c r="A8"/>
  <c r="L28" s="1"/>
  <c r="A7"/>
  <c r="L6" s="1"/>
  <c r="A6"/>
  <c r="L26" s="1"/>
  <c r="A5"/>
  <c r="L18" s="1"/>
  <c r="A9" i="14"/>
  <c r="L29" s="1"/>
  <c r="A8"/>
  <c r="A7"/>
  <c r="C21" s="1"/>
  <c r="A6"/>
  <c r="S5" s="1"/>
  <c r="A5"/>
  <c r="L25" s="1"/>
  <c r="A9" i="13"/>
  <c r="L22" s="1"/>
  <c r="A8"/>
  <c r="L28" s="1"/>
  <c r="A7"/>
  <c r="L6" s="1"/>
  <c r="A6"/>
  <c r="L26" s="1"/>
  <c r="A5"/>
  <c r="L18" s="1"/>
  <c r="A9" i="12"/>
  <c r="S8" s="1"/>
  <c r="A8"/>
  <c r="S7" s="1"/>
  <c r="A7"/>
  <c r="L6" s="1"/>
  <c r="A6"/>
  <c r="A5"/>
  <c r="L18" s="1"/>
  <c r="Q29" i="15"/>
  <c r="P29"/>
  <c r="O29"/>
  <c r="M29"/>
  <c r="Q28"/>
  <c r="P28"/>
  <c r="O28"/>
  <c r="M28"/>
  <c r="Q27"/>
  <c r="P27"/>
  <c r="O27"/>
  <c r="M27"/>
  <c r="Q26"/>
  <c r="P26"/>
  <c r="O26"/>
  <c r="M26"/>
  <c r="N26" s="1"/>
  <c r="Q25"/>
  <c r="P25"/>
  <c r="O25"/>
  <c r="M25"/>
  <c r="Q22"/>
  <c r="P22"/>
  <c r="O22"/>
  <c r="M22"/>
  <c r="Q21"/>
  <c r="P21"/>
  <c r="O21"/>
  <c r="N21" s="1"/>
  <c r="M21"/>
  <c r="Q20"/>
  <c r="P20"/>
  <c r="O20"/>
  <c r="M20"/>
  <c r="Q19"/>
  <c r="P19"/>
  <c r="O19"/>
  <c r="M19"/>
  <c r="Q18"/>
  <c r="P18"/>
  <c r="O18"/>
  <c r="M18"/>
  <c r="Q15"/>
  <c r="P15"/>
  <c r="O15"/>
  <c r="M15"/>
  <c r="Q14"/>
  <c r="P14"/>
  <c r="O14"/>
  <c r="M14"/>
  <c r="Q13"/>
  <c r="P13"/>
  <c r="O13"/>
  <c r="M13"/>
  <c r="Q12"/>
  <c r="P12"/>
  <c r="O12"/>
  <c r="M12"/>
  <c r="Q11"/>
  <c r="P11"/>
  <c r="O11"/>
  <c r="M11"/>
  <c r="Q8"/>
  <c r="P8"/>
  <c r="O8"/>
  <c r="W8" s="1"/>
  <c r="F14" i="11" s="1"/>
  <c r="M8" i="15"/>
  <c r="U8" s="1"/>
  <c r="D14" i="11" s="1"/>
  <c r="Q7" i="15"/>
  <c r="P7"/>
  <c r="O7"/>
  <c r="M7"/>
  <c r="U7" s="1"/>
  <c r="D9" i="11" s="1"/>
  <c r="Q6" i="15"/>
  <c r="P6"/>
  <c r="O6"/>
  <c r="M6"/>
  <c r="Q5"/>
  <c r="Y5" s="1"/>
  <c r="H21" i="11" s="1"/>
  <c r="P5" i="15"/>
  <c r="M5"/>
  <c r="Q4"/>
  <c r="P4"/>
  <c r="O4"/>
  <c r="M4"/>
  <c r="Q29" i="14"/>
  <c r="P29"/>
  <c r="O29"/>
  <c r="M29"/>
  <c r="N29" s="1"/>
  <c r="Q28"/>
  <c r="P28"/>
  <c r="O28"/>
  <c r="M28"/>
  <c r="Q27"/>
  <c r="P27"/>
  <c r="O27"/>
  <c r="N27"/>
  <c r="M27"/>
  <c r="Q26"/>
  <c r="P26"/>
  <c r="O26"/>
  <c r="N26" s="1"/>
  <c r="M26"/>
  <c r="Q25"/>
  <c r="P25"/>
  <c r="O25"/>
  <c r="N25" s="1"/>
  <c r="M25"/>
  <c r="Q22"/>
  <c r="P22"/>
  <c r="O22"/>
  <c r="M22"/>
  <c r="Q21"/>
  <c r="P21"/>
  <c r="O21"/>
  <c r="M21"/>
  <c r="Q20"/>
  <c r="P20"/>
  <c r="O20"/>
  <c r="M20"/>
  <c r="Q19"/>
  <c r="P19"/>
  <c r="O19"/>
  <c r="M19"/>
  <c r="Q18"/>
  <c r="P18"/>
  <c r="O18"/>
  <c r="N18" s="1"/>
  <c r="M18"/>
  <c r="Q15"/>
  <c r="P15"/>
  <c r="O15"/>
  <c r="M15"/>
  <c r="L15"/>
  <c r="Q14"/>
  <c r="P14"/>
  <c r="O14"/>
  <c r="M14"/>
  <c r="Q13"/>
  <c r="P13"/>
  <c r="O13"/>
  <c r="M13"/>
  <c r="Q12"/>
  <c r="P12"/>
  <c r="O12"/>
  <c r="M12"/>
  <c r="Q11"/>
  <c r="P11"/>
  <c r="O11"/>
  <c r="N11" s="1"/>
  <c r="M11"/>
  <c r="S8"/>
  <c r="Q8"/>
  <c r="P8"/>
  <c r="O8"/>
  <c r="M8"/>
  <c r="L28"/>
  <c r="S7"/>
  <c r="Q7"/>
  <c r="P7"/>
  <c r="O7"/>
  <c r="M7"/>
  <c r="N7" s="1"/>
  <c r="Q6"/>
  <c r="Y6" s="1"/>
  <c r="P6"/>
  <c r="O6"/>
  <c r="M6"/>
  <c r="I6"/>
  <c r="Q5"/>
  <c r="Y5" s="1"/>
  <c r="H5" i="11" s="1"/>
  <c r="P5" i="14"/>
  <c r="M5"/>
  <c r="S4"/>
  <c r="Q4"/>
  <c r="P4"/>
  <c r="O4"/>
  <c r="M4"/>
  <c r="N4" s="1"/>
  <c r="Q29" i="13"/>
  <c r="P29"/>
  <c r="O29"/>
  <c r="M29"/>
  <c r="Q28"/>
  <c r="P28"/>
  <c r="O28"/>
  <c r="M28"/>
  <c r="Q27"/>
  <c r="P27"/>
  <c r="O27"/>
  <c r="M27"/>
  <c r="Q26"/>
  <c r="P26"/>
  <c r="O26"/>
  <c r="M26"/>
  <c r="Q25"/>
  <c r="P25"/>
  <c r="O25"/>
  <c r="M25"/>
  <c r="Q22"/>
  <c r="P22"/>
  <c r="O22"/>
  <c r="M22"/>
  <c r="Q21"/>
  <c r="P21"/>
  <c r="O21"/>
  <c r="M21"/>
  <c r="Q20"/>
  <c r="P20"/>
  <c r="O20"/>
  <c r="M20"/>
  <c r="Q19"/>
  <c r="P19"/>
  <c r="O19"/>
  <c r="M19"/>
  <c r="Q18"/>
  <c r="P18"/>
  <c r="O18"/>
  <c r="M18"/>
  <c r="Q15"/>
  <c r="P15"/>
  <c r="O15"/>
  <c r="M15"/>
  <c r="Q14"/>
  <c r="P14"/>
  <c r="O14"/>
  <c r="M14"/>
  <c r="Q13"/>
  <c r="P13"/>
  <c r="O13"/>
  <c r="M13"/>
  <c r="Q12"/>
  <c r="P12"/>
  <c r="O12"/>
  <c r="M12"/>
  <c r="Q11"/>
  <c r="P11"/>
  <c r="O11"/>
  <c r="M11"/>
  <c r="C11"/>
  <c r="Q8"/>
  <c r="P8"/>
  <c r="O8"/>
  <c r="M8"/>
  <c r="Q7"/>
  <c r="P7"/>
  <c r="O7"/>
  <c r="M7"/>
  <c r="Q6"/>
  <c r="P6"/>
  <c r="O6"/>
  <c r="M6"/>
  <c r="Q5"/>
  <c r="P5"/>
  <c r="M5"/>
  <c r="Q4"/>
  <c r="Y4" s="1"/>
  <c r="H18" i="11" s="1"/>
  <c r="P4" i="13"/>
  <c r="O4"/>
  <c r="M4"/>
  <c r="Q29" i="12"/>
  <c r="P29"/>
  <c r="O29"/>
  <c r="M29"/>
  <c r="Q28"/>
  <c r="P28"/>
  <c r="O28"/>
  <c r="M28"/>
  <c r="Q27"/>
  <c r="P27"/>
  <c r="O27"/>
  <c r="M27"/>
  <c r="Q26"/>
  <c r="P26"/>
  <c r="O26"/>
  <c r="M26"/>
  <c r="Q25"/>
  <c r="P25"/>
  <c r="O25"/>
  <c r="M25"/>
  <c r="Q22"/>
  <c r="P22"/>
  <c r="O22"/>
  <c r="M22"/>
  <c r="Q21"/>
  <c r="P21"/>
  <c r="O21"/>
  <c r="M21"/>
  <c r="Q20"/>
  <c r="P20"/>
  <c r="O20"/>
  <c r="M20"/>
  <c r="Q19"/>
  <c r="P19"/>
  <c r="O19"/>
  <c r="M19"/>
  <c r="Q18"/>
  <c r="P18"/>
  <c r="O18"/>
  <c r="M18"/>
  <c r="Q15"/>
  <c r="P15"/>
  <c r="X8" s="1"/>
  <c r="G17" i="11" s="1"/>
  <c r="O15" i="12"/>
  <c r="M15"/>
  <c r="N15" s="1"/>
  <c r="Q14"/>
  <c r="P14"/>
  <c r="O14"/>
  <c r="M14"/>
  <c r="N14" s="1"/>
  <c r="Q13"/>
  <c r="P13"/>
  <c r="O13"/>
  <c r="M13"/>
  <c r="N13" s="1"/>
  <c r="Q12"/>
  <c r="P12"/>
  <c r="O12"/>
  <c r="M12"/>
  <c r="N12" s="1"/>
  <c r="Q11"/>
  <c r="P11"/>
  <c r="O11"/>
  <c r="M11"/>
  <c r="L22"/>
  <c r="Q8"/>
  <c r="P8"/>
  <c r="O8"/>
  <c r="W8" s="1"/>
  <c r="F17" i="11" s="1"/>
  <c r="M8" i="12"/>
  <c r="L28"/>
  <c r="Q7"/>
  <c r="P7"/>
  <c r="O7"/>
  <c r="M7"/>
  <c r="Q6"/>
  <c r="P6"/>
  <c r="O6"/>
  <c r="M6"/>
  <c r="L26"/>
  <c r="Q5"/>
  <c r="Y5" s="1"/>
  <c r="H19" i="11" s="1"/>
  <c r="P5" i="12"/>
  <c r="M5"/>
  <c r="Q4"/>
  <c r="P4"/>
  <c r="O4"/>
  <c r="M4"/>
  <c r="N4" s="1"/>
  <c r="M8" i="1"/>
  <c r="O8"/>
  <c r="Q29"/>
  <c r="P29"/>
  <c r="O29"/>
  <c r="M29"/>
  <c r="Q28"/>
  <c r="P28"/>
  <c r="O28"/>
  <c r="M28"/>
  <c r="Q27"/>
  <c r="P27"/>
  <c r="O27"/>
  <c r="M27"/>
  <c r="Q26"/>
  <c r="P26"/>
  <c r="O26"/>
  <c r="M26"/>
  <c r="Q25"/>
  <c r="P25"/>
  <c r="O25"/>
  <c r="M25"/>
  <c r="Q22"/>
  <c r="P22"/>
  <c r="O22"/>
  <c r="M22"/>
  <c r="Q21"/>
  <c r="P21"/>
  <c r="O21"/>
  <c r="M21"/>
  <c r="Q20"/>
  <c r="P20"/>
  <c r="O20"/>
  <c r="M20"/>
  <c r="Q19"/>
  <c r="P19"/>
  <c r="O19"/>
  <c r="M19"/>
  <c r="Q18"/>
  <c r="P18"/>
  <c r="O18"/>
  <c r="M18"/>
  <c r="Q15"/>
  <c r="P15"/>
  <c r="O15"/>
  <c r="M15"/>
  <c r="Q14"/>
  <c r="P14"/>
  <c r="O14"/>
  <c r="M14"/>
  <c r="Q13"/>
  <c r="P13"/>
  <c r="O13"/>
  <c r="M13"/>
  <c r="P12"/>
  <c r="Q11"/>
  <c r="P11"/>
  <c r="O11"/>
  <c r="M11"/>
  <c r="Q8"/>
  <c r="P8"/>
  <c r="Q7"/>
  <c r="P7"/>
  <c r="O7"/>
  <c r="M7"/>
  <c r="Q6"/>
  <c r="P6"/>
  <c r="O6"/>
  <c r="M6"/>
  <c r="Q5"/>
  <c r="P5"/>
  <c r="M5"/>
  <c r="Q4"/>
  <c r="P4"/>
  <c r="O4"/>
  <c r="M4"/>
  <c r="A9"/>
  <c r="F6" s="1"/>
  <c r="A8"/>
  <c r="F16" s="1"/>
  <c r="A7"/>
  <c r="C21" s="1"/>
  <c r="A6"/>
  <c r="I5" s="1"/>
  <c r="A5"/>
  <c r="C5" s="1"/>
  <c r="N13" i="14" l="1"/>
  <c r="N14"/>
  <c r="V7" s="1"/>
  <c r="E15" i="11" s="1"/>
  <c r="X7" i="14"/>
  <c r="X6"/>
  <c r="G13" i="11" s="1"/>
  <c r="N22" i="14"/>
  <c r="U5" i="15"/>
  <c r="D21" i="11" s="1"/>
  <c r="N28" i="14"/>
  <c r="N19"/>
  <c r="N21"/>
  <c r="N20"/>
  <c r="N15"/>
  <c r="N12"/>
  <c r="V4"/>
  <c r="E26" i="11" s="1"/>
  <c r="Y7" i="13"/>
  <c r="H22" i="11" s="1"/>
  <c r="W8" i="13"/>
  <c r="F16" i="11" s="1"/>
  <c r="N14" i="13"/>
  <c r="N15"/>
  <c r="Y6"/>
  <c r="H7" i="11" s="1"/>
  <c r="N8" i="13"/>
  <c r="N4"/>
  <c r="N25" i="12"/>
  <c r="N28"/>
  <c r="N19"/>
  <c r="N21"/>
  <c r="W7"/>
  <c r="F11" i="11" s="1"/>
  <c r="N18" i="12"/>
  <c r="N20"/>
  <c r="W4"/>
  <c r="F25" i="11" s="1"/>
  <c r="W6" i="12"/>
  <c r="F8" i="11" s="1"/>
  <c r="Y7" i="12"/>
  <c r="H11" i="11" s="1"/>
  <c r="Y8" i="12"/>
  <c r="H17" i="11" s="1"/>
  <c r="Y6" i="12"/>
  <c r="H8" i="11" s="1"/>
  <c r="Y4" i="12"/>
  <c r="H25" i="11" s="1"/>
  <c r="N11" i="12"/>
  <c r="N7"/>
  <c r="Y4" i="1"/>
  <c r="H27" i="11" s="1"/>
  <c r="X6" i="13"/>
  <c r="G7" i="11" s="1"/>
  <c r="X4" i="13"/>
  <c r="G18" i="11" s="1"/>
  <c r="N28" i="13"/>
  <c r="X5"/>
  <c r="G24" i="11" s="1"/>
  <c r="N19" i="13"/>
  <c r="N21"/>
  <c r="N18"/>
  <c r="N20"/>
  <c r="X7"/>
  <c r="G22" i="11" s="1"/>
  <c r="X8" i="13"/>
  <c r="G16" i="11" s="1"/>
  <c r="W6" i="13"/>
  <c r="F7" i="11" s="1"/>
  <c r="N13" i="13"/>
  <c r="U6"/>
  <c r="D7" i="11" s="1"/>
  <c r="N12" i="13"/>
  <c r="Y8"/>
  <c r="H16" i="11" s="1"/>
  <c r="N11" i="13"/>
  <c r="U4"/>
  <c r="D18" i="11" s="1"/>
  <c r="N7" i="13"/>
  <c r="W4"/>
  <c r="F18" i="11" s="1"/>
  <c r="Y5" i="13"/>
  <c r="H24" i="11" s="1"/>
  <c r="X5" i="14"/>
  <c r="Z5" s="1"/>
  <c r="I5" i="11" s="1"/>
  <c r="X8" i="14"/>
  <c r="G20" i="11" s="1"/>
  <c r="X4" i="14"/>
  <c r="G26" i="11" s="1"/>
  <c r="W7" i="14"/>
  <c r="F15" i="11" s="1"/>
  <c r="U5" i="14"/>
  <c r="D5" i="11" s="1"/>
  <c r="W6" i="14"/>
  <c r="F13" i="11" s="1"/>
  <c r="U7" i="14"/>
  <c r="D15" i="11" s="1"/>
  <c r="W8" i="14"/>
  <c r="F20" i="11" s="1"/>
  <c r="U8" i="14"/>
  <c r="D20" i="11" s="1"/>
  <c r="Y7" i="14"/>
  <c r="H15" i="11" s="1"/>
  <c r="Y8" i="14"/>
  <c r="H20" i="11" s="1"/>
  <c r="E13"/>
  <c r="W4" i="14"/>
  <c r="F26" i="11" s="1"/>
  <c r="Y4" i="14"/>
  <c r="H26" i="11" s="1"/>
  <c r="G15"/>
  <c r="H13"/>
  <c r="G5"/>
  <c r="N12" i="15"/>
  <c r="N13"/>
  <c r="N11"/>
  <c r="W8" i="1"/>
  <c r="F6" i="11" s="1"/>
  <c r="N25" i="1"/>
  <c r="N28"/>
  <c r="N18"/>
  <c r="N20"/>
  <c r="Y7"/>
  <c r="H10" i="11" s="1"/>
  <c r="X6" i="1"/>
  <c r="G12" i="11" s="1"/>
  <c r="N13" i="1"/>
  <c r="W4"/>
  <c r="F27" i="11" s="1"/>
  <c r="N11" i="1"/>
  <c r="Y6"/>
  <c r="H12" i="11" s="1"/>
  <c r="N4" i="1"/>
  <c r="N25" i="13"/>
  <c r="W7"/>
  <c r="F22" i="11" s="1"/>
  <c r="N6" i="13"/>
  <c r="X7" i="15"/>
  <c r="G9" i="11" s="1"/>
  <c r="N25" i="15"/>
  <c r="N28"/>
  <c r="N19"/>
  <c r="N20"/>
  <c r="N18"/>
  <c r="W6"/>
  <c r="F4" i="11" s="1"/>
  <c r="N14" i="15"/>
  <c r="N15"/>
  <c r="Y8"/>
  <c r="H14" i="11" s="1"/>
  <c r="Y6" i="15"/>
  <c r="H4" i="11" s="1"/>
  <c r="W4" i="15"/>
  <c r="F28" i="11" s="1"/>
  <c r="N4" i="15"/>
  <c r="X5"/>
  <c r="G21" i="11" s="1"/>
  <c r="X8" i="15"/>
  <c r="G14" i="11" s="1"/>
  <c r="Y4" i="15"/>
  <c r="H28" i="11" s="1"/>
  <c r="X4" i="15"/>
  <c r="G28" i="11" s="1"/>
  <c r="W7" i="15"/>
  <c r="F9" i="11" s="1"/>
  <c r="Y7" i="15"/>
  <c r="X6"/>
  <c r="N6"/>
  <c r="N7"/>
  <c r="S8"/>
  <c r="L15"/>
  <c r="L29"/>
  <c r="C15"/>
  <c r="F6"/>
  <c r="I6"/>
  <c r="I11"/>
  <c r="S7"/>
  <c r="I10"/>
  <c r="S6"/>
  <c r="C10"/>
  <c r="L13"/>
  <c r="L20"/>
  <c r="L27"/>
  <c r="F10"/>
  <c r="C21"/>
  <c r="I5"/>
  <c r="C6"/>
  <c r="L19"/>
  <c r="S5"/>
  <c r="F15"/>
  <c r="L12"/>
  <c r="L5"/>
  <c r="C20"/>
  <c r="S4"/>
  <c r="W5"/>
  <c r="F21" i="11" s="1"/>
  <c r="L4" i="15"/>
  <c r="C5"/>
  <c r="L11"/>
  <c r="C16"/>
  <c r="L25"/>
  <c r="F20"/>
  <c r="F11"/>
  <c r="F6" i="14"/>
  <c r="C15"/>
  <c r="I11"/>
  <c r="L22"/>
  <c r="S6"/>
  <c r="C10"/>
  <c r="L13"/>
  <c r="L20"/>
  <c r="L27"/>
  <c r="L6"/>
  <c r="I10"/>
  <c r="F10"/>
  <c r="F15"/>
  <c r="L12"/>
  <c r="I5"/>
  <c r="C6"/>
  <c r="L19"/>
  <c r="C20"/>
  <c r="L26"/>
  <c r="L5"/>
  <c r="L4"/>
  <c r="C5"/>
  <c r="L11"/>
  <c r="F20"/>
  <c r="F11"/>
  <c r="L18"/>
  <c r="C16"/>
  <c r="S8" i="13"/>
  <c r="F5"/>
  <c r="S7"/>
  <c r="F16"/>
  <c r="S6"/>
  <c r="C21"/>
  <c r="L4"/>
  <c r="S4"/>
  <c r="X7" i="12"/>
  <c r="X4"/>
  <c r="X6"/>
  <c r="G8" i="11" s="1"/>
  <c r="U8" i="12"/>
  <c r="D17" i="11" s="1"/>
  <c r="U5" i="12"/>
  <c r="D19" i="11" s="1"/>
  <c r="X5" i="12"/>
  <c r="Z8"/>
  <c r="I17" i="11" s="1"/>
  <c r="N8" i="12"/>
  <c r="V8" s="1"/>
  <c r="E17" i="11" s="1"/>
  <c r="N6" i="12"/>
  <c r="V6" s="1"/>
  <c r="E8" i="11" s="1"/>
  <c r="U6" i="12"/>
  <c r="D8" i="11" s="1"/>
  <c r="F6" i="12"/>
  <c r="F5"/>
  <c r="S6"/>
  <c r="C21"/>
  <c r="S4"/>
  <c r="L4"/>
  <c r="U4" i="15"/>
  <c r="D28" i="11" s="1"/>
  <c r="F5" i="15"/>
  <c r="U6"/>
  <c r="N8"/>
  <c r="C11"/>
  <c r="F16"/>
  <c r="L7"/>
  <c r="L21"/>
  <c r="L8"/>
  <c r="F21"/>
  <c r="L14"/>
  <c r="U4" i="14"/>
  <c r="F5"/>
  <c r="U6"/>
  <c r="C11"/>
  <c r="F16"/>
  <c r="L7"/>
  <c r="L21"/>
  <c r="L8"/>
  <c r="F21"/>
  <c r="L14"/>
  <c r="S5" i="13"/>
  <c r="F15"/>
  <c r="C5"/>
  <c r="I6"/>
  <c r="L7"/>
  <c r="U7"/>
  <c r="I10"/>
  <c r="L11"/>
  <c r="L13"/>
  <c r="C15"/>
  <c r="C16"/>
  <c r="L19"/>
  <c r="L20"/>
  <c r="L21"/>
  <c r="L25"/>
  <c r="L27"/>
  <c r="L29"/>
  <c r="U8"/>
  <c r="D16" i="11" s="1"/>
  <c r="F10" i="13"/>
  <c r="I11"/>
  <c r="F20"/>
  <c r="F21"/>
  <c r="L5"/>
  <c r="U5"/>
  <c r="D24" i="11" s="1"/>
  <c r="F6" i="13"/>
  <c r="L8"/>
  <c r="I5"/>
  <c r="C6"/>
  <c r="C10"/>
  <c r="F11"/>
  <c r="L12"/>
  <c r="L14"/>
  <c r="L15"/>
  <c r="C20"/>
  <c r="V4" i="12"/>
  <c r="E25" i="11" s="1"/>
  <c r="S5" i="12"/>
  <c r="C11"/>
  <c r="F15"/>
  <c r="F16"/>
  <c r="U4"/>
  <c r="C5"/>
  <c r="I6"/>
  <c r="L7"/>
  <c r="U7"/>
  <c r="I10"/>
  <c r="L11"/>
  <c r="L13"/>
  <c r="C15"/>
  <c r="C16"/>
  <c r="L19"/>
  <c r="L20"/>
  <c r="L21"/>
  <c r="L25"/>
  <c r="L27"/>
  <c r="L29"/>
  <c r="L5"/>
  <c r="L8"/>
  <c r="F10"/>
  <c r="I11"/>
  <c r="F20"/>
  <c r="F21"/>
  <c r="I5"/>
  <c r="C6"/>
  <c r="C10"/>
  <c r="F11"/>
  <c r="L12"/>
  <c r="L14"/>
  <c r="L15"/>
  <c r="C20"/>
  <c r="L21" i="1"/>
  <c r="L14"/>
  <c r="X8"/>
  <c r="G6" i="11" s="1"/>
  <c r="X5" i="1"/>
  <c r="G23" i="11" s="1"/>
  <c r="Y8" i="1"/>
  <c r="X7"/>
  <c r="G10" i="11" s="1"/>
  <c r="N19" i="1"/>
  <c r="N21"/>
  <c r="X4"/>
  <c r="G27" i="11" s="1"/>
  <c r="N14" i="1"/>
  <c r="N15"/>
  <c r="W7"/>
  <c r="F10" i="11" s="1"/>
  <c r="U7" i="1"/>
  <c r="U8"/>
  <c r="W6"/>
  <c r="F12" i="11" s="1"/>
  <c r="U6" i="1"/>
  <c r="N8"/>
  <c r="N6"/>
  <c r="N7"/>
  <c r="U4"/>
  <c r="D27" i="11" s="1"/>
  <c r="L13" i="1"/>
  <c r="S4"/>
  <c r="S5"/>
  <c r="S6"/>
  <c r="L6"/>
  <c r="L4"/>
  <c r="L29"/>
  <c r="S7"/>
  <c r="S8"/>
  <c r="L26"/>
  <c r="L7"/>
  <c r="L15"/>
  <c r="L18"/>
  <c r="L19"/>
  <c r="L27"/>
  <c r="L5"/>
  <c r="L22"/>
  <c r="L25"/>
  <c r="L8"/>
  <c r="L11"/>
  <c r="L12"/>
  <c r="L20"/>
  <c r="L28"/>
  <c r="I11"/>
  <c r="I6"/>
  <c r="C15"/>
  <c r="F21"/>
  <c r="F5"/>
  <c r="C11"/>
  <c r="F10"/>
  <c r="I10"/>
  <c r="C10"/>
  <c r="C20"/>
  <c r="F15"/>
  <c r="C6"/>
  <c r="O5" s="1"/>
  <c r="N5" s="1"/>
  <c r="F20"/>
  <c r="C16"/>
  <c r="F11"/>
  <c r="M12"/>
  <c r="Q12"/>
  <c r="Y5" s="1"/>
  <c r="H23" i="11" s="1"/>
  <c r="O12" i="1"/>
  <c r="Z6" i="14" l="1"/>
  <c r="I13" i="11" s="1"/>
  <c r="O5" i="14"/>
  <c r="W5" s="1"/>
  <c r="F5" i="11" s="1"/>
  <c r="V4" i="15"/>
  <c r="E28" i="11" s="1"/>
  <c r="E20"/>
  <c r="V8" i="13"/>
  <c r="E16" i="11" s="1"/>
  <c r="Z6" i="13"/>
  <c r="I7" i="11" s="1"/>
  <c r="Z4" i="13"/>
  <c r="I18" i="11" s="1"/>
  <c r="V6" i="13"/>
  <c r="T6" s="1"/>
  <c r="C7" i="11" s="1"/>
  <c r="V4" i="13"/>
  <c r="E18" i="11" s="1"/>
  <c r="Z5" i="13"/>
  <c r="I24" i="11" s="1"/>
  <c r="V7" i="12"/>
  <c r="E11" i="11" s="1"/>
  <c r="Z6" i="12"/>
  <c r="I8" i="11" s="1"/>
  <c r="Z7" i="12"/>
  <c r="I11" i="11" s="1"/>
  <c r="G11"/>
  <c r="D11"/>
  <c r="Z5" i="12"/>
  <c r="I19" i="11" s="1"/>
  <c r="G19"/>
  <c r="T4" i="12"/>
  <c r="C25" i="11" s="1"/>
  <c r="D25"/>
  <c r="Z4" i="12"/>
  <c r="I25" i="11" s="1"/>
  <c r="G25"/>
  <c r="N12" i="1"/>
  <c r="V5" s="1"/>
  <c r="E23" i="11" s="1"/>
  <c r="V4" i="1"/>
  <c r="E27" i="11" s="1"/>
  <c r="Z7" i="13"/>
  <c r="I22" i="11" s="1"/>
  <c r="V7" i="13"/>
  <c r="E22" i="11" s="1"/>
  <c r="Z8" i="13"/>
  <c r="I16" i="11" s="1"/>
  <c r="Z8" i="14"/>
  <c r="I20" i="11" s="1"/>
  <c r="T7" i="14"/>
  <c r="C15" i="11" s="1"/>
  <c r="Z4" i="14"/>
  <c r="I26" i="11" s="1"/>
  <c r="Z7" i="14"/>
  <c r="I15" i="11" s="1"/>
  <c r="T6" i="14"/>
  <c r="C13" i="11" s="1"/>
  <c r="D13"/>
  <c r="T4" i="14"/>
  <c r="C26" i="11" s="1"/>
  <c r="D26"/>
  <c r="V7" i="15"/>
  <c r="E9" i="11" s="1"/>
  <c r="V6" i="15"/>
  <c r="E4" i="11" s="1"/>
  <c r="V6" i="1"/>
  <c r="E12" i="11" s="1"/>
  <c r="Z6" i="1"/>
  <c r="I12" i="11" s="1"/>
  <c r="Z7" i="1"/>
  <c r="I10" i="11" s="1"/>
  <c r="D12"/>
  <c r="D10"/>
  <c r="D22"/>
  <c r="Z8" i="1"/>
  <c r="I6" i="11" s="1"/>
  <c r="H6"/>
  <c r="D6"/>
  <c r="Z4" i="1"/>
  <c r="I27" i="11" s="1"/>
  <c r="V8" i="15"/>
  <c r="T8" s="1"/>
  <c r="C14" i="11" s="1"/>
  <c r="Z5" i="15"/>
  <c r="I21" i="11" s="1"/>
  <c r="Z6" i="15"/>
  <c r="I4" i="11" s="1"/>
  <c r="G4"/>
  <c r="Z8" i="15"/>
  <c r="I14" i="11" s="1"/>
  <c r="Z4" i="15"/>
  <c r="I28" i="11" s="1"/>
  <c r="D4"/>
  <c r="Z7" i="15"/>
  <c r="I9" i="11" s="1"/>
  <c r="H9"/>
  <c r="N5" i="15"/>
  <c r="V5" s="1"/>
  <c r="T8" i="12"/>
  <c r="C17" i="11" s="1"/>
  <c r="T6" i="12"/>
  <c r="C8" i="11" s="1"/>
  <c r="O5" i="12"/>
  <c r="W5" s="1"/>
  <c r="F19" i="11" s="1"/>
  <c r="O5" i="13"/>
  <c r="W5" i="1"/>
  <c r="F23" i="11" s="1"/>
  <c r="Z5" i="1"/>
  <c r="I23" i="11" s="1"/>
  <c r="V7" i="1"/>
  <c r="E10" i="11" s="1"/>
  <c r="V8" i="1"/>
  <c r="E6" i="11" s="1"/>
  <c r="U5" i="1"/>
  <c r="K13" i="11" l="1"/>
  <c r="J25"/>
  <c r="K25"/>
  <c r="J8"/>
  <c r="K26"/>
  <c r="K15"/>
  <c r="J26"/>
  <c r="J15"/>
  <c r="K7"/>
  <c r="T7" i="12"/>
  <c r="C11" i="11" s="1"/>
  <c r="T8" i="14"/>
  <c r="C20" i="11" s="1"/>
  <c r="T4" i="15"/>
  <c r="C28" i="11" s="1"/>
  <c r="J28" s="1"/>
  <c r="T7" i="13"/>
  <c r="C22" i="11" s="1"/>
  <c r="T8" i="13"/>
  <c r="C16" i="11" s="1"/>
  <c r="E7"/>
  <c r="T4" i="13"/>
  <c r="C18" i="11" s="1"/>
  <c r="T4" i="1"/>
  <c r="C27" i="11" s="1"/>
  <c r="J27" s="1"/>
  <c r="T7" i="15"/>
  <c r="C9" i="11" s="1"/>
  <c r="J11" s="1"/>
  <c r="T6" i="15"/>
  <c r="C4" i="11" s="1"/>
  <c r="E14"/>
  <c r="J13" s="1"/>
  <c r="T6" i="1"/>
  <c r="C12" i="11" s="1"/>
  <c r="T8" i="1"/>
  <c r="C6" i="11" s="1"/>
  <c r="J6" s="1"/>
  <c r="T7" i="1"/>
  <c r="C10" i="11" s="1"/>
  <c r="K8" s="1"/>
  <c r="T5" i="14"/>
  <c r="C5" i="11" s="1"/>
  <c r="E5"/>
  <c r="T5" i="1"/>
  <c r="C23" i="11" s="1"/>
  <c r="K23" s="1"/>
  <c r="D23"/>
  <c r="T5" i="15"/>
  <c r="C21" i="11" s="1"/>
  <c r="K17" s="1"/>
  <c r="E21"/>
  <c r="N5" i="12"/>
  <c r="V5" s="1"/>
  <c r="N5" i="13"/>
  <c r="V5" s="1"/>
  <c r="W5"/>
  <c r="F24" i="11" s="1"/>
  <c r="J22" l="1"/>
  <c r="J9"/>
  <c r="J16"/>
  <c r="J21"/>
  <c r="K6"/>
  <c r="J10"/>
  <c r="J7"/>
  <c r="K18"/>
  <c r="J23"/>
  <c r="K21"/>
  <c r="K10"/>
  <c r="J18"/>
  <c r="K4"/>
  <c r="K20"/>
  <c r="J5"/>
  <c r="K12"/>
  <c r="K27"/>
  <c r="K9"/>
  <c r="J12"/>
  <c r="K5"/>
  <c r="J17"/>
  <c r="J4"/>
  <c r="K22"/>
  <c r="K11"/>
  <c r="K28"/>
  <c r="J20"/>
  <c r="K16"/>
  <c r="T5" i="12"/>
  <c r="C19" i="11" s="1"/>
  <c r="K14" s="1"/>
  <c r="E19"/>
  <c r="J14" s="1"/>
  <c r="T5" i="13"/>
  <c r="C24" i="11" s="1"/>
  <c r="K24" s="1"/>
  <c r="E24"/>
  <c r="J19" l="1"/>
  <c r="K19"/>
  <c r="J24"/>
</calcChain>
</file>

<file path=xl/sharedStrings.xml><?xml version="1.0" encoding="utf-8"?>
<sst xmlns="http://schemas.openxmlformats.org/spreadsheetml/2006/main" count="383" uniqueCount="76">
  <si>
    <t>1ª Rolda</t>
  </si>
  <si>
    <t>Grupo 1</t>
  </si>
  <si>
    <t>Equipos</t>
  </si>
  <si>
    <t>Puntos</t>
  </si>
  <si>
    <t>2ª Rolda</t>
  </si>
  <si>
    <t>3ª Rolda</t>
  </si>
  <si>
    <t>4ª Rolda</t>
  </si>
  <si>
    <t>5ª Rolda</t>
  </si>
  <si>
    <t>6ª Rolda</t>
  </si>
  <si>
    <t>7ª Rolda</t>
  </si>
  <si>
    <t>8ª Rolda</t>
  </si>
  <si>
    <t>9ª Rolda</t>
  </si>
  <si>
    <t>10ª Rolda</t>
  </si>
  <si>
    <t>Nº Xogadores</t>
  </si>
  <si>
    <t>CEP Altamira (Salceda de Caselas)</t>
  </si>
  <si>
    <t>Altamira1</t>
  </si>
  <si>
    <t>Altamira2</t>
  </si>
  <si>
    <t>Altamira3</t>
  </si>
  <si>
    <t>Altamira4</t>
  </si>
  <si>
    <t>Altamira5</t>
  </si>
  <si>
    <t>Altamira6</t>
  </si>
  <si>
    <t>Altamira7</t>
  </si>
  <si>
    <t>Altamira8</t>
  </si>
  <si>
    <t>Altamira9</t>
  </si>
  <si>
    <t>Altamira10</t>
  </si>
  <si>
    <t>Altamira11</t>
  </si>
  <si>
    <t>Colexio1</t>
  </si>
  <si>
    <t>Colexio2</t>
  </si>
  <si>
    <t>CEP Pedro Caselles Beltrán (Tomiño)</t>
  </si>
  <si>
    <t>Caselles1</t>
  </si>
  <si>
    <t>Caselles2</t>
  </si>
  <si>
    <t>Caselles3</t>
  </si>
  <si>
    <t>Caselles4</t>
  </si>
  <si>
    <t>Caselles5</t>
  </si>
  <si>
    <t>Colexio3</t>
  </si>
  <si>
    <t>CEIP de Sobrada (Tomiño)</t>
  </si>
  <si>
    <t>Sobrada1</t>
  </si>
  <si>
    <t>Sobrada2</t>
  </si>
  <si>
    <t>Sobrada3</t>
  </si>
  <si>
    <t>Sobrada4</t>
  </si>
  <si>
    <t>Colexio4</t>
  </si>
  <si>
    <t>CEIP Pintor A.Fernández (Goián)</t>
  </si>
  <si>
    <t>Goián1</t>
  </si>
  <si>
    <t>Goián2</t>
  </si>
  <si>
    <t>Goián3</t>
  </si>
  <si>
    <t>Colexio5</t>
  </si>
  <si>
    <t>CEIP de Barrantes (Tomiño)</t>
  </si>
  <si>
    <t>Barrantes1</t>
  </si>
  <si>
    <t>Barrantes2</t>
  </si>
  <si>
    <t>Gañado</t>
  </si>
  <si>
    <t>Perdido</t>
  </si>
  <si>
    <t>Puntos favor</t>
  </si>
  <si>
    <t>Puntos contra</t>
  </si>
  <si>
    <t>1º</t>
  </si>
  <si>
    <t>2º</t>
  </si>
  <si>
    <t>3º</t>
  </si>
  <si>
    <t>4º</t>
  </si>
  <si>
    <t>Grupo 2</t>
  </si>
  <si>
    <t>Grupo 3</t>
  </si>
  <si>
    <t>Grupo 4</t>
  </si>
  <si>
    <t>Grupo 5</t>
  </si>
  <si>
    <t>Gañados</t>
  </si>
  <si>
    <t>Empatados</t>
  </si>
  <si>
    <t>Perdidos</t>
  </si>
  <si>
    <t>Diferencia</t>
  </si>
  <si>
    <t>Total puntos</t>
  </si>
  <si>
    <t>Empatado</t>
  </si>
  <si>
    <t>Pfavor</t>
  </si>
  <si>
    <t>Pcontra</t>
  </si>
  <si>
    <t>Xogados</t>
  </si>
  <si>
    <t>Equipo</t>
  </si>
  <si>
    <t xml:space="preserve"> </t>
  </si>
  <si>
    <t>Puntuación compensada</t>
  </si>
  <si>
    <t>dif.compens</t>
  </si>
  <si>
    <t>RESULTADOS FINAIS XORNADA DE LOITA EN TOMIÑO</t>
  </si>
  <si>
    <t xml:space="preserve">             Puntuacións acumuladas na xornada de Tomiño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</si>
</sst>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6" borderId="0" xfId="0" applyFill="1" applyBorder="1"/>
    <xf numFmtId="0" fontId="0" fillId="6" borderId="1" xfId="0" applyFill="1" applyBorder="1"/>
    <xf numFmtId="0" fontId="1" fillId="8" borderId="0" xfId="0" applyFont="1" applyFill="1"/>
    <xf numFmtId="0" fontId="0" fillId="9" borderId="0" xfId="0" applyFill="1" applyAlignment="1">
      <alignment horizontal="center"/>
    </xf>
    <xf numFmtId="0" fontId="0" fillId="10" borderId="2" xfId="0" applyFill="1" applyBorder="1"/>
    <xf numFmtId="0" fontId="0" fillId="10" borderId="3" xfId="0" applyFill="1" applyBorder="1"/>
    <xf numFmtId="0" fontId="0" fillId="6" borderId="5" xfId="0" applyFill="1" applyBorder="1"/>
    <xf numFmtId="0" fontId="0" fillId="7" borderId="5" xfId="0" applyFill="1" applyBorder="1"/>
    <xf numFmtId="0" fontId="0" fillId="0" borderId="0" xfId="0" applyBorder="1" applyAlignment="1">
      <alignment horizontal="center"/>
    </xf>
    <xf numFmtId="0" fontId="0" fillId="7" borderId="7" xfId="0" applyFill="1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/>
    </xf>
    <xf numFmtId="2" fontId="0" fillId="0" borderId="0" xfId="0" applyNumberFormat="1"/>
    <xf numFmtId="2" fontId="0" fillId="10" borderId="3" xfId="0" applyNumberFormat="1" applyFill="1" applyBorder="1"/>
    <xf numFmtId="2" fontId="0" fillId="6" borderId="0" xfId="0" applyNumberFormat="1" applyFill="1" applyBorder="1"/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10" borderId="4" xfId="0" applyNumberFormat="1" applyFill="1" applyBorder="1"/>
    <xf numFmtId="2" fontId="0" fillId="6" borderId="6" xfId="0" applyNumberFormat="1" applyFill="1" applyBorder="1"/>
    <xf numFmtId="2" fontId="0" fillId="0" borderId="6" xfId="0" applyNumberFormat="1" applyBorder="1"/>
    <xf numFmtId="2" fontId="0" fillId="0" borderId="9" xfId="0" applyNumberForma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657225</xdr:colOff>
      <xdr:row>4</xdr:row>
      <xdr:rowOff>28575</xdr:rowOff>
    </xdr:from>
    <xdr:to>
      <xdr:col>14</xdr:col>
      <xdr:colOff>238125</xdr:colOff>
      <xdr:row>7</xdr:row>
      <xdr:rowOff>114300</xdr:rowOff>
    </xdr:to>
    <xdr:sp macro="[0]!Ordear2" textlink="">
      <xdr:nvSpPr>
        <xdr:cNvPr id="2" name="1 Rectángulo redondeado"/>
        <xdr:cNvSpPr/>
      </xdr:nvSpPr>
      <xdr:spPr>
        <a:xfrm>
          <a:off x="9039225" y="790575"/>
          <a:ext cx="1866900" cy="6572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/>
            <a:t>Ordear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K14"/>
  <sheetViews>
    <sheetView workbookViewId="0">
      <selection activeCell="E9" sqref="E9"/>
    </sheetView>
  </sheetViews>
  <sheetFormatPr baseColWidth="10" defaultRowHeight="15"/>
  <cols>
    <col min="2" max="2" width="10.5703125" bestFit="1" customWidth="1"/>
    <col min="3" max="3" width="19.85546875" customWidth="1"/>
    <col min="4" max="4" width="12.5703125" customWidth="1"/>
    <col min="5" max="5" width="20" customWidth="1"/>
    <col min="7" max="7" width="13.7109375" customWidth="1"/>
  </cols>
  <sheetData>
    <row r="1" spans="2:11">
      <c r="B1" t="s">
        <v>26</v>
      </c>
      <c r="D1" t="s">
        <v>27</v>
      </c>
      <c r="F1" t="s">
        <v>34</v>
      </c>
      <c r="H1" t="s">
        <v>40</v>
      </c>
      <c r="J1" t="s">
        <v>45</v>
      </c>
    </row>
    <row r="2" spans="2:11">
      <c r="B2" s="17" t="s">
        <v>14</v>
      </c>
      <c r="C2" s="17"/>
      <c r="D2" s="17" t="s">
        <v>28</v>
      </c>
      <c r="E2" s="17"/>
      <c r="F2" t="s">
        <v>35</v>
      </c>
      <c r="H2" t="s">
        <v>41</v>
      </c>
      <c r="J2" t="s">
        <v>46</v>
      </c>
    </row>
    <row r="3" spans="2:11">
      <c r="B3" s="2" t="s">
        <v>2</v>
      </c>
      <c r="C3" s="2" t="s">
        <v>13</v>
      </c>
      <c r="D3" s="2" t="s">
        <v>2</v>
      </c>
      <c r="E3" s="2" t="s">
        <v>13</v>
      </c>
      <c r="F3" s="2" t="s">
        <v>2</v>
      </c>
      <c r="G3" s="2" t="s">
        <v>13</v>
      </c>
      <c r="H3" s="2" t="s">
        <v>2</v>
      </c>
      <c r="I3" s="2" t="s">
        <v>13</v>
      </c>
      <c r="J3" s="2" t="s">
        <v>2</v>
      </c>
      <c r="K3" s="2" t="s">
        <v>13</v>
      </c>
    </row>
    <row r="4" spans="2:11">
      <c r="B4" s="4" t="s">
        <v>15</v>
      </c>
      <c r="D4" s="4" t="s">
        <v>29</v>
      </c>
      <c r="F4" s="4" t="s">
        <v>36</v>
      </c>
      <c r="H4" s="4" t="s">
        <v>42</v>
      </c>
      <c r="J4" s="4" t="s">
        <v>47</v>
      </c>
    </row>
    <row r="5" spans="2:11">
      <c r="B5" s="4" t="s">
        <v>16</v>
      </c>
      <c r="D5" s="4" t="s">
        <v>30</v>
      </c>
      <c r="F5" s="4" t="s">
        <v>37</v>
      </c>
      <c r="H5" s="4" t="s">
        <v>43</v>
      </c>
      <c r="J5" s="4" t="s">
        <v>48</v>
      </c>
    </row>
    <row r="6" spans="2:11">
      <c r="B6" s="4" t="s">
        <v>17</v>
      </c>
      <c r="D6" s="4" t="s">
        <v>31</v>
      </c>
      <c r="F6" s="4" t="s">
        <v>38</v>
      </c>
      <c r="H6" s="4" t="s">
        <v>44</v>
      </c>
      <c r="J6" s="4"/>
    </row>
    <row r="7" spans="2:11">
      <c r="B7" s="4" t="s">
        <v>18</v>
      </c>
      <c r="D7" s="4" t="s">
        <v>32</v>
      </c>
      <c r="F7" s="4" t="s">
        <v>39</v>
      </c>
      <c r="H7" s="4"/>
      <c r="J7" s="4"/>
    </row>
    <row r="8" spans="2:11">
      <c r="B8" s="4" t="s">
        <v>19</v>
      </c>
      <c r="D8" s="4" t="s">
        <v>33</v>
      </c>
      <c r="F8" s="4"/>
      <c r="H8" s="4"/>
      <c r="J8" s="4"/>
    </row>
    <row r="9" spans="2:11">
      <c r="B9" s="4" t="s">
        <v>20</v>
      </c>
      <c r="D9" s="4"/>
      <c r="F9" s="4"/>
      <c r="H9" s="4"/>
      <c r="J9" s="4"/>
    </row>
    <row r="10" spans="2:11">
      <c r="B10" s="4" t="s">
        <v>21</v>
      </c>
      <c r="D10" s="4"/>
      <c r="F10" s="4"/>
      <c r="H10" s="4"/>
      <c r="J10" s="4"/>
    </row>
    <row r="11" spans="2:11">
      <c r="B11" s="4" t="s">
        <v>22</v>
      </c>
      <c r="D11" s="4"/>
      <c r="F11" s="4"/>
      <c r="H11" s="4"/>
      <c r="J11" s="4"/>
    </row>
    <row r="12" spans="2:11">
      <c r="B12" s="4" t="s">
        <v>23</v>
      </c>
      <c r="D12" s="4"/>
      <c r="F12" s="4"/>
      <c r="H12" s="4"/>
      <c r="J12" s="4"/>
    </row>
    <row r="13" spans="2:11">
      <c r="B13" s="4" t="s">
        <v>24</v>
      </c>
      <c r="D13" s="4"/>
      <c r="F13" s="4"/>
      <c r="H13" s="4"/>
      <c r="J13" s="4"/>
    </row>
    <row r="14" spans="2:11">
      <c r="B14" s="4" t="s">
        <v>25</v>
      </c>
      <c r="D14" s="4"/>
      <c r="F14" s="4"/>
      <c r="H14" s="4"/>
      <c r="J14" s="4"/>
    </row>
  </sheetData>
  <mergeCells count="2">
    <mergeCell ref="B2:C2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Z29"/>
  <sheetViews>
    <sheetView topLeftCell="F1" zoomScale="70" zoomScaleNormal="70" workbookViewId="0">
      <selection activeCell="O33" sqref="O33"/>
    </sheetView>
  </sheetViews>
  <sheetFormatPr baseColWidth="10" defaultRowHeight="15"/>
  <cols>
    <col min="14" max="14" width="13.5703125" bestFit="1" customWidth="1"/>
  </cols>
  <sheetData>
    <row r="1" spans="1:26" ht="18.7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</row>
    <row r="2" spans="1:26" ht="18.75">
      <c r="S2" s="18" t="s">
        <v>65</v>
      </c>
      <c r="T2" s="18"/>
      <c r="U2" s="18"/>
      <c r="V2" s="18"/>
      <c r="W2" s="18"/>
      <c r="X2" s="18"/>
      <c r="Y2" s="18"/>
      <c r="Z2" s="18"/>
    </row>
    <row r="3" spans="1:26">
      <c r="C3" s="2" t="s">
        <v>0</v>
      </c>
      <c r="D3" s="2"/>
      <c r="F3" s="2" t="s">
        <v>7</v>
      </c>
      <c r="G3" s="2"/>
      <c r="I3" s="2" t="s">
        <v>11</v>
      </c>
      <c r="J3" s="2"/>
      <c r="L3" s="5" t="s">
        <v>53</v>
      </c>
      <c r="M3" s="6" t="s">
        <v>49</v>
      </c>
      <c r="N3" s="6" t="s">
        <v>66</v>
      </c>
      <c r="O3" s="5" t="s">
        <v>50</v>
      </c>
      <c r="P3" s="5" t="s">
        <v>51</v>
      </c>
      <c r="Q3" s="5" t="s">
        <v>52</v>
      </c>
      <c r="T3" s="5" t="s">
        <v>69</v>
      </c>
      <c r="U3" s="5" t="s">
        <v>61</v>
      </c>
      <c r="V3" s="5" t="s">
        <v>62</v>
      </c>
      <c r="W3" s="5" t="s">
        <v>63</v>
      </c>
      <c r="X3" s="5" t="s">
        <v>67</v>
      </c>
      <c r="Y3" s="5" t="s">
        <v>68</v>
      </c>
      <c r="Z3" s="5" t="s">
        <v>64</v>
      </c>
    </row>
    <row r="4" spans="1:26">
      <c r="C4" s="3" t="s">
        <v>2</v>
      </c>
      <c r="D4" s="3" t="s">
        <v>3</v>
      </c>
      <c r="F4" s="3" t="s">
        <v>2</v>
      </c>
      <c r="G4" s="3" t="s">
        <v>3</v>
      </c>
      <c r="I4" s="3" t="s">
        <v>2</v>
      </c>
      <c r="J4" s="3" t="s">
        <v>3</v>
      </c>
      <c r="L4" s="6" t="str">
        <f>A5</f>
        <v>Altamira1</v>
      </c>
      <c r="M4" s="7">
        <f>IF(D5&gt;D6,1,0)</f>
        <v>0</v>
      </c>
      <c r="N4" s="7">
        <f>IF(M4=O4,1,0)</f>
        <v>0</v>
      </c>
      <c r="O4" s="7">
        <f>IF(D5&lt;D6,1,0)</f>
        <v>1</v>
      </c>
      <c r="P4" s="7">
        <f>D5</f>
        <v>22</v>
      </c>
      <c r="Q4" s="7">
        <f>D6</f>
        <v>34</v>
      </c>
      <c r="S4" s="1" t="str">
        <f>A5</f>
        <v>Altamira1</v>
      </c>
      <c r="T4" s="9">
        <f>U4+V4+W4</f>
        <v>4</v>
      </c>
      <c r="U4" s="9">
        <f>M4+M11+M18+M25</f>
        <v>0</v>
      </c>
      <c r="V4" s="9">
        <f>N4+N11+N18+N25</f>
        <v>0</v>
      </c>
      <c r="W4" s="9">
        <f>O4+O11+O18+O25</f>
        <v>4</v>
      </c>
      <c r="X4" s="9">
        <f>P4+P11+P18+P25</f>
        <v>85</v>
      </c>
      <c r="Y4" s="9">
        <f>Q4+Q11+Q18+Q25</f>
        <v>139</v>
      </c>
      <c r="Z4" s="9">
        <f>X4-Y4</f>
        <v>-54</v>
      </c>
    </row>
    <row r="5" spans="1:26">
      <c r="A5" s="1" t="str">
        <f>'Equipos participantes'!B4</f>
        <v>Altamira1</v>
      </c>
      <c r="C5" t="str">
        <f>A5</f>
        <v>Altamira1</v>
      </c>
      <c r="D5">
        <v>22</v>
      </c>
      <c r="F5" t="str">
        <f>A8</f>
        <v>Goián1</v>
      </c>
      <c r="G5">
        <v>26</v>
      </c>
      <c r="I5" t="str">
        <f>A6</f>
        <v>Sobrada1</v>
      </c>
      <c r="L5" s="5" t="str">
        <f t="shared" ref="L5:L8" si="0">A6</f>
        <v>Sobrada1</v>
      </c>
      <c r="M5" s="7">
        <f>IF(D6&gt;D5,1,0)</f>
        <v>1</v>
      </c>
      <c r="N5" s="7">
        <f t="shared" ref="N5:N8" si="1">IF(M5=O5,1,0)</f>
        <v>0</v>
      </c>
      <c r="O5" s="7">
        <f>IF(C6&lt;C5,1,0)</f>
        <v>0</v>
      </c>
      <c r="P5" s="7">
        <f>D6</f>
        <v>34</v>
      </c>
      <c r="Q5" s="7">
        <f>D5</f>
        <v>22</v>
      </c>
      <c r="S5" s="1" t="str">
        <f>A6</f>
        <v>Sobrada1</v>
      </c>
      <c r="T5" s="9">
        <f t="shared" ref="T5:T8" si="2">U5+V5+W5</f>
        <v>3</v>
      </c>
      <c r="U5" s="9">
        <f t="shared" ref="U5:U8" si="3">M5+M12+M19+M26</f>
        <v>1</v>
      </c>
      <c r="V5" s="9">
        <f t="shared" ref="V5:V8" si="4">N5+N12+N19+N26</f>
        <v>0</v>
      </c>
      <c r="W5" s="9">
        <f t="shared" ref="W5:W8" si="5">O5+O12+O19+O26</f>
        <v>2</v>
      </c>
      <c r="X5" s="9">
        <f t="shared" ref="X5:X8" si="6">P5+P12+P19+P26</f>
        <v>83</v>
      </c>
      <c r="Y5" s="9">
        <f t="shared" ref="Y5:Y8" si="7">Q5+Q12+Q19+Q26</f>
        <v>85</v>
      </c>
      <c r="Z5" s="9">
        <f t="shared" ref="Z5:Z8" si="8">X5-Y5</f>
        <v>-2</v>
      </c>
    </row>
    <row r="6" spans="1:26">
      <c r="A6" s="1" t="str">
        <f>'Equipos participantes'!F4</f>
        <v>Sobrada1</v>
      </c>
      <c r="C6" t="str">
        <f>A6</f>
        <v>Sobrada1</v>
      </c>
      <c r="D6">
        <v>34</v>
      </c>
      <c r="F6" t="str">
        <f>A9</f>
        <v>Altamira11</v>
      </c>
      <c r="G6">
        <v>30</v>
      </c>
      <c r="I6" t="str">
        <f>A9</f>
        <v>Altamira11</v>
      </c>
      <c r="L6" s="5" t="str">
        <f t="shared" si="0"/>
        <v>Altamira6</v>
      </c>
      <c r="M6" s="7">
        <f>IF(D10&gt;D11,1,0)</f>
        <v>0</v>
      </c>
      <c r="N6" s="7">
        <f t="shared" si="1"/>
        <v>0</v>
      </c>
      <c r="O6" s="7">
        <f>IF(D10&lt;D11,1,0)</f>
        <v>1</v>
      </c>
      <c r="P6" s="7">
        <f>D15</f>
        <v>35</v>
      </c>
      <c r="Q6" s="7">
        <f>D11</f>
        <v>30</v>
      </c>
      <c r="S6" s="1" t="str">
        <f>A7</f>
        <v>Altamira6</v>
      </c>
      <c r="T6" s="9">
        <f t="shared" si="2"/>
        <v>3</v>
      </c>
      <c r="U6" s="9">
        <f t="shared" si="3"/>
        <v>2</v>
      </c>
      <c r="V6" s="9">
        <f t="shared" si="4"/>
        <v>0</v>
      </c>
      <c r="W6" s="9">
        <f t="shared" si="5"/>
        <v>1</v>
      </c>
      <c r="X6" s="9">
        <f t="shared" si="6"/>
        <v>101</v>
      </c>
      <c r="Y6" s="9">
        <f t="shared" si="7"/>
        <v>76</v>
      </c>
      <c r="Z6" s="9">
        <f t="shared" si="8"/>
        <v>25</v>
      </c>
    </row>
    <row r="7" spans="1:26">
      <c r="A7" s="1" t="str">
        <f>'Equipos participantes'!B9</f>
        <v>Altamira6</v>
      </c>
      <c r="L7" s="5" t="str">
        <f t="shared" si="0"/>
        <v>Goián1</v>
      </c>
      <c r="M7" s="7">
        <f>IF(D11&gt;D10,1,0)</f>
        <v>1</v>
      </c>
      <c r="N7" s="7">
        <f t="shared" si="1"/>
        <v>0</v>
      </c>
      <c r="O7" s="7">
        <f>IF(D11&lt;D10,1,0)</f>
        <v>0</v>
      </c>
      <c r="P7" s="7">
        <f>D11</f>
        <v>30</v>
      </c>
      <c r="Q7" s="7">
        <f>D10</f>
        <v>26</v>
      </c>
      <c r="S7" s="1" t="str">
        <f>A8</f>
        <v>Goián1</v>
      </c>
      <c r="T7" s="9">
        <f t="shared" si="2"/>
        <v>4</v>
      </c>
      <c r="U7" s="9">
        <f t="shared" si="3"/>
        <v>3</v>
      </c>
      <c r="V7" s="9">
        <f t="shared" si="4"/>
        <v>0</v>
      </c>
      <c r="W7" s="9">
        <f t="shared" si="5"/>
        <v>1</v>
      </c>
      <c r="X7" s="9">
        <f t="shared" si="6"/>
        <v>123</v>
      </c>
      <c r="Y7" s="9">
        <f t="shared" si="7"/>
        <v>101</v>
      </c>
      <c r="Z7" s="9">
        <f t="shared" si="8"/>
        <v>22</v>
      </c>
    </row>
    <row r="8" spans="1:26">
      <c r="A8" s="1" t="str">
        <f>'Equipos participantes'!H4</f>
        <v>Goián1</v>
      </c>
      <c r="C8" s="2" t="s">
        <v>4</v>
      </c>
      <c r="D8" s="2"/>
      <c r="F8" s="2" t="s">
        <v>8</v>
      </c>
      <c r="G8" s="2"/>
      <c r="I8" s="2" t="s">
        <v>12</v>
      </c>
      <c r="J8" s="2"/>
      <c r="L8" s="5" t="str">
        <f t="shared" si="0"/>
        <v>Altamira11</v>
      </c>
      <c r="M8" s="7">
        <f>IF(D15&gt;D16,1,0)</f>
        <v>1</v>
      </c>
      <c r="N8" s="7">
        <f t="shared" si="1"/>
        <v>0</v>
      </c>
      <c r="O8" s="7">
        <f>IF(D15&lt;D16,1,0)</f>
        <v>0</v>
      </c>
      <c r="P8" s="7">
        <f>D15</f>
        <v>35</v>
      </c>
      <c r="Q8" s="7">
        <f>D16</f>
        <v>21</v>
      </c>
      <c r="S8" s="1" t="str">
        <f>A9</f>
        <v>Altamira11</v>
      </c>
      <c r="T8" s="9">
        <f t="shared" si="2"/>
        <v>2</v>
      </c>
      <c r="U8" s="9">
        <f t="shared" si="3"/>
        <v>2</v>
      </c>
      <c r="V8" s="9">
        <f t="shared" si="4"/>
        <v>0</v>
      </c>
      <c r="W8" s="9">
        <f t="shared" si="5"/>
        <v>0</v>
      </c>
      <c r="X8" s="9">
        <f t="shared" si="6"/>
        <v>65</v>
      </c>
      <c r="Y8" s="9">
        <f t="shared" si="7"/>
        <v>47</v>
      </c>
      <c r="Z8" s="9">
        <f t="shared" si="8"/>
        <v>18</v>
      </c>
    </row>
    <row r="9" spans="1:26">
      <c r="A9" s="1" t="str">
        <f>'Equipos participantes'!B14</f>
        <v>Altamira11</v>
      </c>
      <c r="C9" s="3" t="s">
        <v>2</v>
      </c>
      <c r="D9" s="3" t="s">
        <v>3</v>
      </c>
      <c r="F9" s="3" t="s">
        <v>2</v>
      </c>
      <c r="G9" s="3" t="s">
        <v>3</v>
      </c>
      <c r="I9" s="3" t="s">
        <v>2</v>
      </c>
      <c r="J9" s="3" t="s">
        <v>3</v>
      </c>
    </row>
    <row r="10" spans="1:26">
      <c r="C10" t="str">
        <f>A7</f>
        <v>Altamira6</v>
      </c>
      <c r="D10">
        <v>26</v>
      </c>
      <c r="F10" t="str">
        <f>A7</f>
        <v>Altamira6</v>
      </c>
      <c r="G10">
        <v>36</v>
      </c>
      <c r="I10" t="str">
        <f>A7</f>
        <v>Altamira6</v>
      </c>
      <c r="L10" s="5" t="s">
        <v>54</v>
      </c>
      <c r="M10" s="6" t="s">
        <v>49</v>
      </c>
      <c r="N10" s="6"/>
      <c r="O10" s="5" t="s">
        <v>50</v>
      </c>
      <c r="P10" s="5" t="s">
        <v>51</v>
      </c>
      <c r="Q10" s="5" t="s">
        <v>52</v>
      </c>
    </row>
    <row r="11" spans="1:26">
      <c r="C11" t="str">
        <f>A8</f>
        <v>Goián1</v>
      </c>
      <c r="D11">
        <v>30</v>
      </c>
      <c r="F11" t="str">
        <f>A5</f>
        <v>Altamira1</v>
      </c>
      <c r="G11">
        <v>20</v>
      </c>
      <c r="I11" t="str">
        <f>A9</f>
        <v>Altamira11</v>
      </c>
      <c r="L11" s="6" t="str">
        <f>A5</f>
        <v>Altamira1</v>
      </c>
      <c r="M11" s="7">
        <f>IF(D16&gt;D15,1,0)</f>
        <v>0</v>
      </c>
      <c r="N11" s="7">
        <f>IF(M11=O11,1,0)</f>
        <v>0</v>
      </c>
      <c r="O11" s="7">
        <f>IF(D16&lt;D15,1,0)</f>
        <v>1</v>
      </c>
      <c r="P11" s="7">
        <f>D16</f>
        <v>21</v>
      </c>
      <c r="Q11" s="7">
        <f>D15</f>
        <v>35</v>
      </c>
    </row>
    <row r="12" spans="1:26">
      <c r="L12" s="6" t="str">
        <f t="shared" ref="L12:L15" si="9">A6</f>
        <v>Sobrada1</v>
      </c>
      <c r="M12" s="7">
        <f>IF(D20&gt;D21,1,0)</f>
        <v>0</v>
      </c>
      <c r="N12" s="7">
        <f t="shared" ref="N12:N15" si="10">IF(M12=O12,1,0)</f>
        <v>0</v>
      </c>
      <c r="O12" s="7">
        <f>IF(D20&lt;D21,1,0)</f>
        <v>1</v>
      </c>
      <c r="P12" s="7">
        <f>D20</f>
        <v>26</v>
      </c>
      <c r="Q12" s="7">
        <f>D21</f>
        <v>30</v>
      </c>
    </row>
    <row r="13" spans="1:26">
      <c r="C13" s="2" t="s">
        <v>5</v>
      </c>
      <c r="D13" s="2"/>
      <c r="F13" s="2" t="s">
        <v>9</v>
      </c>
      <c r="G13" s="2"/>
      <c r="L13" s="6" t="str">
        <f t="shared" si="9"/>
        <v>Altamira6</v>
      </c>
      <c r="M13" s="7">
        <f>IF(D21&gt;D20,1,0)</f>
        <v>1</v>
      </c>
      <c r="N13" s="7">
        <f t="shared" si="10"/>
        <v>0</v>
      </c>
      <c r="O13" s="7">
        <f>IF(D21&lt;D20,1,0)</f>
        <v>0</v>
      </c>
      <c r="P13" s="7">
        <f>D21</f>
        <v>30</v>
      </c>
      <c r="Q13" s="7">
        <f>D20</f>
        <v>26</v>
      </c>
    </row>
    <row r="14" spans="1:26">
      <c r="C14" s="3" t="s">
        <v>2</v>
      </c>
      <c r="D14" s="3" t="s">
        <v>3</v>
      </c>
      <c r="F14" s="3" t="s">
        <v>2</v>
      </c>
      <c r="G14" s="3" t="s">
        <v>3</v>
      </c>
      <c r="L14" s="6" t="str">
        <f t="shared" si="9"/>
        <v>Goián1</v>
      </c>
      <c r="M14" s="7">
        <f>IF(G5&gt;G6,1,0)</f>
        <v>0</v>
      </c>
      <c r="N14" s="7">
        <f t="shared" si="10"/>
        <v>0</v>
      </c>
      <c r="O14" s="7">
        <f>IF(G5&lt;G6,1,0)</f>
        <v>1</v>
      </c>
      <c r="P14" s="7">
        <f>G5</f>
        <v>26</v>
      </c>
      <c r="Q14" s="7">
        <f>G6</f>
        <v>30</v>
      </c>
    </row>
    <row r="15" spans="1:26">
      <c r="C15" t="str">
        <f>A9</f>
        <v>Altamira11</v>
      </c>
      <c r="D15">
        <v>35</v>
      </c>
      <c r="F15" t="str">
        <f>A6</f>
        <v>Sobrada1</v>
      </c>
      <c r="G15">
        <v>23</v>
      </c>
      <c r="L15" s="6" t="str">
        <f t="shared" si="9"/>
        <v>Altamira11</v>
      </c>
      <c r="M15" s="7">
        <f>IF(G6&gt;G5,1,0)</f>
        <v>1</v>
      </c>
      <c r="N15" s="7">
        <f t="shared" si="10"/>
        <v>0</v>
      </c>
      <c r="O15" s="7">
        <f>IF(G6&lt;G5,1,0)</f>
        <v>0</v>
      </c>
      <c r="P15" s="7">
        <f>G6</f>
        <v>30</v>
      </c>
      <c r="Q15" s="7">
        <f>G5</f>
        <v>26</v>
      </c>
    </row>
    <row r="16" spans="1:26">
      <c r="C16" t="str">
        <f>A5</f>
        <v>Altamira1</v>
      </c>
      <c r="D16">
        <v>21</v>
      </c>
      <c r="F16" t="str">
        <f>A8</f>
        <v>Goián1</v>
      </c>
      <c r="G16">
        <v>33</v>
      </c>
    </row>
    <row r="17" spans="3:17">
      <c r="L17" s="5" t="s">
        <v>55</v>
      </c>
      <c r="M17" s="6" t="s">
        <v>49</v>
      </c>
      <c r="N17" s="6"/>
      <c r="O17" s="5" t="s">
        <v>50</v>
      </c>
      <c r="P17" s="5" t="s">
        <v>51</v>
      </c>
      <c r="Q17" s="5" t="s">
        <v>52</v>
      </c>
    </row>
    <row r="18" spans="3:17">
      <c r="C18" s="2" t="s">
        <v>6</v>
      </c>
      <c r="D18" s="2"/>
      <c r="F18" s="2" t="s">
        <v>10</v>
      </c>
      <c r="G18" s="2"/>
      <c r="L18" s="6" t="str">
        <f>A5</f>
        <v>Altamira1</v>
      </c>
      <c r="M18" s="7">
        <f>IF(G11&gt;G10,1,0)</f>
        <v>0</v>
      </c>
      <c r="N18" s="7">
        <f>IF(M18=O18,1,0)</f>
        <v>0</v>
      </c>
      <c r="O18" s="7">
        <f>IF(G11&lt;G10,1,0)</f>
        <v>1</v>
      </c>
      <c r="P18" s="7">
        <f>G11</f>
        <v>20</v>
      </c>
      <c r="Q18" s="7">
        <f>G10</f>
        <v>36</v>
      </c>
    </row>
    <row r="19" spans="3:17">
      <c r="C19" s="3" t="s">
        <v>2</v>
      </c>
      <c r="D19" s="3" t="s">
        <v>3</v>
      </c>
      <c r="F19" s="3" t="s">
        <v>2</v>
      </c>
      <c r="G19" s="3" t="s">
        <v>3</v>
      </c>
      <c r="L19" s="6" t="str">
        <f t="shared" ref="L19:L22" si="11">A6</f>
        <v>Sobrada1</v>
      </c>
      <c r="M19" s="7">
        <f>IF(G15&gt;G16,1,0)</f>
        <v>0</v>
      </c>
      <c r="N19" s="7">
        <f t="shared" ref="N19:N21" si="12">IF(M19=O19,1,0)</f>
        <v>0</v>
      </c>
      <c r="O19" s="7">
        <f>IF(G15&lt;G16,1,0)</f>
        <v>1</v>
      </c>
      <c r="P19" s="7">
        <f>G15</f>
        <v>23</v>
      </c>
      <c r="Q19" s="7">
        <f>G16</f>
        <v>33</v>
      </c>
    </row>
    <row r="20" spans="3:17">
      <c r="C20" t="str">
        <f>A6</f>
        <v>Sobrada1</v>
      </c>
      <c r="D20">
        <v>26</v>
      </c>
      <c r="F20" t="str">
        <f>A5</f>
        <v>Altamira1</v>
      </c>
      <c r="G20">
        <v>22</v>
      </c>
      <c r="L20" s="6" t="str">
        <f t="shared" si="11"/>
        <v>Altamira6</v>
      </c>
      <c r="M20" s="7">
        <f>IF(G10&gt;G11,1,0)</f>
        <v>1</v>
      </c>
      <c r="N20" s="7">
        <f t="shared" si="12"/>
        <v>0</v>
      </c>
      <c r="O20" s="7">
        <f>IF(G10&lt;G11,1,0)</f>
        <v>0</v>
      </c>
      <c r="P20" s="7">
        <f>G10</f>
        <v>36</v>
      </c>
      <c r="Q20" s="7">
        <f>G11</f>
        <v>20</v>
      </c>
    </row>
    <row r="21" spans="3:17">
      <c r="C21" t="str">
        <f>A7</f>
        <v>Altamira6</v>
      </c>
      <c r="D21">
        <v>30</v>
      </c>
      <c r="F21" t="str">
        <f>A8</f>
        <v>Goián1</v>
      </c>
      <c r="G21">
        <v>34</v>
      </c>
      <c r="L21" s="6" t="str">
        <f t="shared" si="11"/>
        <v>Goián1</v>
      </c>
      <c r="M21" s="7">
        <f>IF(G16&gt;G15,1,0)</f>
        <v>1</v>
      </c>
      <c r="N21" s="7">
        <f t="shared" si="12"/>
        <v>0</v>
      </c>
      <c r="O21" s="7">
        <f>IF(G16&lt;G15,1,0)</f>
        <v>0</v>
      </c>
      <c r="P21" s="7">
        <f>G16</f>
        <v>33</v>
      </c>
      <c r="Q21" s="7">
        <f>G15</f>
        <v>23</v>
      </c>
    </row>
    <row r="22" spans="3:17">
      <c r="L22" s="6" t="str">
        <f t="shared" si="11"/>
        <v>Altamira11</v>
      </c>
      <c r="M22" s="7">
        <f>IF(J6&gt;J5,1,0)</f>
        <v>0</v>
      </c>
      <c r="N22" s="7">
        <v>0</v>
      </c>
      <c r="O22" s="7">
        <f>IF(J6&lt;J5,1,0)</f>
        <v>0</v>
      </c>
      <c r="P22" s="7">
        <f>J6</f>
        <v>0</v>
      </c>
      <c r="Q22" s="7">
        <f>J5</f>
        <v>0</v>
      </c>
    </row>
    <row r="24" spans="3:17">
      <c r="L24" s="5" t="s">
        <v>56</v>
      </c>
      <c r="M24" s="6" t="s">
        <v>49</v>
      </c>
      <c r="N24" s="6"/>
      <c r="O24" s="5" t="s">
        <v>50</v>
      </c>
      <c r="P24" s="5" t="s">
        <v>51</v>
      </c>
      <c r="Q24" s="5" t="s">
        <v>52</v>
      </c>
    </row>
    <row r="25" spans="3:17">
      <c r="L25" s="6" t="str">
        <f>A5</f>
        <v>Altamira1</v>
      </c>
      <c r="M25" s="7">
        <f>IF(G20&gt;G21,1,0)</f>
        <v>0</v>
      </c>
      <c r="N25" s="7">
        <f>IF(M25=O25,1,0)</f>
        <v>0</v>
      </c>
      <c r="O25" s="7">
        <f>IF(G20&lt;G21,1,0)</f>
        <v>1</v>
      </c>
      <c r="P25" s="7">
        <f>G20</f>
        <v>22</v>
      </c>
      <c r="Q25" s="7">
        <f>G21</f>
        <v>34</v>
      </c>
    </row>
    <row r="26" spans="3:17">
      <c r="L26" s="6" t="str">
        <f t="shared" ref="L26:L29" si="13">A6</f>
        <v>Sobrada1</v>
      </c>
      <c r="M26" s="7">
        <f>IF(J5&gt;J6,1,0)</f>
        <v>0</v>
      </c>
      <c r="N26" s="7">
        <v>0</v>
      </c>
      <c r="O26" s="7">
        <f>IF(J5&lt;J6,1,0)</f>
        <v>0</v>
      </c>
      <c r="P26" s="7">
        <f>J5</f>
        <v>0</v>
      </c>
      <c r="Q26" s="7">
        <f>J6</f>
        <v>0</v>
      </c>
    </row>
    <row r="27" spans="3:17">
      <c r="L27" s="6" t="str">
        <f t="shared" si="13"/>
        <v>Altamira6</v>
      </c>
      <c r="M27" s="7">
        <f>IF(J10&gt;J11,1,0)</f>
        <v>0</v>
      </c>
      <c r="N27" s="7">
        <v>0</v>
      </c>
      <c r="O27" s="7">
        <f>IF(J10&lt;J11,1,0)</f>
        <v>0</v>
      </c>
      <c r="P27" s="7">
        <f>J10</f>
        <v>0</v>
      </c>
      <c r="Q27" s="7">
        <f>J11</f>
        <v>0</v>
      </c>
    </row>
    <row r="28" spans="3:17">
      <c r="L28" s="6" t="str">
        <f t="shared" si="13"/>
        <v>Goián1</v>
      </c>
      <c r="M28" s="7">
        <f>IF(G21&gt;G20,1,0)</f>
        <v>1</v>
      </c>
      <c r="N28" s="7">
        <f t="shared" ref="N28" si="14">IF(M28=O28,1,0)</f>
        <v>0</v>
      </c>
      <c r="O28" s="7">
        <f>IF(G21&lt;G20,1,0)</f>
        <v>0</v>
      </c>
      <c r="P28" s="7">
        <f>G21</f>
        <v>34</v>
      </c>
      <c r="Q28" s="7">
        <f>G20</f>
        <v>22</v>
      </c>
    </row>
    <row r="29" spans="3:17">
      <c r="L29" s="6" t="str">
        <f t="shared" si="13"/>
        <v>Altamira11</v>
      </c>
      <c r="M29" s="7">
        <f>IF(J6&gt;J5,1,0)</f>
        <v>0</v>
      </c>
      <c r="N29" s="7">
        <v>0</v>
      </c>
      <c r="O29" s="7">
        <f>IF(J6&lt;J5,1,0)</f>
        <v>0</v>
      </c>
      <c r="P29" s="7">
        <f>J6</f>
        <v>0</v>
      </c>
      <c r="Q29" s="7">
        <f>J5</f>
        <v>0</v>
      </c>
    </row>
  </sheetData>
  <mergeCells count="1">
    <mergeCell ref="S2:Z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Z29"/>
  <sheetViews>
    <sheetView topLeftCell="H1" workbookViewId="0">
      <selection activeCell="N31" sqref="N31"/>
    </sheetView>
  </sheetViews>
  <sheetFormatPr baseColWidth="10" defaultRowHeight="15"/>
  <sheetData>
    <row r="1" spans="1:26" ht="18.75">
      <c r="A1" s="8" t="s">
        <v>57</v>
      </c>
      <c r="B1" s="8"/>
      <c r="C1" s="8"/>
      <c r="D1" s="8"/>
      <c r="E1" s="8"/>
      <c r="F1" s="8"/>
      <c r="G1" s="8"/>
      <c r="H1" s="8"/>
      <c r="I1" s="8"/>
      <c r="J1" s="8"/>
    </row>
    <row r="2" spans="1:26" ht="18.75">
      <c r="S2" s="18" t="s">
        <v>65</v>
      </c>
      <c r="T2" s="18"/>
      <c r="U2" s="18"/>
      <c r="V2" s="18"/>
      <c r="W2" s="18"/>
      <c r="X2" s="18"/>
      <c r="Y2" s="18"/>
      <c r="Z2" s="18"/>
    </row>
    <row r="3" spans="1:26">
      <c r="C3" s="2" t="s">
        <v>0</v>
      </c>
      <c r="D3" s="2"/>
      <c r="F3" s="2" t="s">
        <v>7</v>
      </c>
      <c r="G3" s="2"/>
      <c r="I3" s="2" t="s">
        <v>11</v>
      </c>
      <c r="J3" s="2"/>
      <c r="L3" s="5" t="s">
        <v>53</v>
      </c>
      <c r="M3" s="6" t="s">
        <v>49</v>
      </c>
      <c r="N3" s="6" t="s">
        <v>66</v>
      </c>
      <c r="O3" s="5" t="s">
        <v>50</v>
      </c>
      <c r="P3" s="5" t="s">
        <v>51</v>
      </c>
      <c r="Q3" s="5" t="s">
        <v>52</v>
      </c>
      <c r="T3" s="5" t="s">
        <v>69</v>
      </c>
      <c r="U3" s="5" t="s">
        <v>61</v>
      </c>
      <c r="V3" s="5" t="s">
        <v>62</v>
      </c>
      <c r="W3" s="5" t="s">
        <v>63</v>
      </c>
      <c r="X3" s="5" t="s">
        <v>67</v>
      </c>
      <c r="Y3" s="5" t="s">
        <v>68</v>
      </c>
      <c r="Z3" s="5" t="s">
        <v>64</v>
      </c>
    </row>
    <row r="4" spans="1:26">
      <c r="C4" s="3" t="s">
        <v>2</v>
      </c>
      <c r="D4" s="3" t="s">
        <v>3</v>
      </c>
      <c r="F4" s="3" t="s">
        <v>2</v>
      </c>
      <c r="G4" s="3" t="s">
        <v>3</v>
      </c>
      <c r="I4" s="3" t="s">
        <v>2</v>
      </c>
      <c r="J4" s="3" t="s">
        <v>3</v>
      </c>
      <c r="L4" s="6" t="str">
        <f>A5</f>
        <v>Altamira2</v>
      </c>
      <c r="M4" s="7">
        <f>IF(D5&gt;D6,1,0)</f>
        <v>0</v>
      </c>
      <c r="N4" s="7">
        <f>IF(M4=O4,1,0)</f>
        <v>0</v>
      </c>
      <c r="O4" s="7">
        <f>IF(D5&lt;D6,1,0)</f>
        <v>1</v>
      </c>
      <c r="P4" s="7">
        <f>D5</f>
        <v>25</v>
      </c>
      <c r="Q4" s="7">
        <f>D6</f>
        <v>31</v>
      </c>
      <c r="S4" s="1" t="str">
        <f>A5</f>
        <v>Altamira2</v>
      </c>
      <c r="T4" s="9">
        <f>U4+V4+W4</f>
        <v>4</v>
      </c>
      <c r="U4" s="9">
        <f>M4+M11+M18+M25</f>
        <v>0</v>
      </c>
      <c r="V4" s="9">
        <f>N4+N11+N18+N25</f>
        <v>0</v>
      </c>
      <c r="W4" s="9">
        <f>O4+O11+O18+O25</f>
        <v>4</v>
      </c>
      <c r="X4" s="9">
        <f>P4+P11+P18+P25</f>
        <v>97</v>
      </c>
      <c r="Y4" s="9">
        <f>Q4+Q11+Q18+Q25</f>
        <v>119</v>
      </c>
      <c r="Z4" s="9">
        <f>X4-Y4</f>
        <v>-22</v>
      </c>
    </row>
    <row r="5" spans="1:26">
      <c r="A5" s="1" t="str">
        <f>'Equipos participantes'!B5</f>
        <v>Altamira2</v>
      </c>
      <c r="C5" t="str">
        <f>A5</f>
        <v>Altamira2</v>
      </c>
      <c r="D5">
        <v>25</v>
      </c>
      <c r="F5" t="str">
        <f>A8</f>
        <v>Altamira7</v>
      </c>
      <c r="G5">
        <v>30</v>
      </c>
      <c r="I5" t="str">
        <f>A6</f>
        <v>Caselles1</v>
      </c>
      <c r="L5" s="5" t="str">
        <f t="shared" ref="L5:L8" si="0">A6</f>
        <v>Caselles1</v>
      </c>
      <c r="M5" s="7">
        <f>IF(D6&gt;D5,1,0)</f>
        <v>1</v>
      </c>
      <c r="N5" s="7">
        <f t="shared" ref="N5:N8" si="1">IF(M5=O5,1,0)</f>
        <v>0</v>
      </c>
      <c r="O5" s="7">
        <f>IF(C6&lt;C5,1,0)</f>
        <v>0</v>
      </c>
      <c r="P5" s="7">
        <f>D6</f>
        <v>31</v>
      </c>
      <c r="Q5" s="7">
        <f>D5</f>
        <v>25</v>
      </c>
      <c r="S5" s="1" t="str">
        <f>A6</f>
        <v>Caselles1</v>
      </c>
      <c r="T5" s="9">
        <f t="shared" ref="T5:T8" si="2">U5+V5+W5</f>
        <v>3</v>
      </c>
      <c r="U5" s="9">
        <f t="shared" ref="U5:Y8" si="3">M5+M12+M19+M26</f>
        <v>1</v>
      </c>
      <c r="V5" s="9">
        <f t="shared" si="3"/>
        <v>1</v>
      </c>
      <c r="W5" s="9">
        <f t="shared" si="3"/>
        <v>1</v>
      </c>
      <c r="X5" s="9">
        <f t="shared" si="3"/>
        <v>84</v>
      </c>
      <c r="Y5" s="9">
        <f t="shared" si="3"/>
        <v>84</v>
      </c>
      <c r="Z5" s="9">
        <f t="shared" ref="Z5:Z8" si="4">X5-Y5</f>
        <v>0</v>
      </c>
    </row>
    <row r="6" spans="1:26">
      <c r="A6" s="1" t="str">
        <f>'Equipos participantes'!D4</f>
        <v>Caselles1</v>
      </c>
      <c r="C6" t="str">
        <f>A6</f>
        <v>Caselles1</v>
      </c>
      <c r="D6">
        <v>31</v>
      </c>
      <c r="F6" t="str">
        <f>A9</f>
        <v>Caselles5</v>
      </c>
      <c r="G6">
        <v>26</v>
      </c>
      <c r="I6" t="str">
        <f>A9</f>
        <v>Caselles5</v>
      </c>
      <c r="L6" s="5" t="str">
        <f t="shared" si="0"/>
        <v>Goián2</v>
      </c>
      <c r="M6" s="7">
        <f>IF(D10&gt;D11,1,0)</f>
        <v>0</v>
      </c>
      <c r="N6" s="7">
        <f t="shared" si="1"/>
        <v>1</v>
      </c>
      <c r="O6" s="7">
        <f>IF(D10&lt;D11,1,0)</f>
        <v>0</v>
      </c>
      <c r="P6" s="7">
        <f>D15</f>
        <v>31</v>
      </c>
      <c r="Q6" s="7">
        <f>D11</f>
        <v>28</v>
      </c>
      <c r="S6" s="1" t="str">
        <f>A7</f>
        <v>Goián2</v>
      </c>
      <c r="T6" s="9">
        <f t="shared" si="2"/>
        <v>3</v>
      </c>
      <c r="U6" s="9">
        <f t="shared" si="3"/>
        <v>2</v>
      </c>
      <c r="V6" s="9">
        <f t="shared" si="3"/>
        <v>1</v>
      </c>
      <c r="W6" s="9">
        <f t="shared" si="3"/>
        <v>0</v>
      </c>
      <c r="X6" s="9">
        <f t="shared" si="3"/>
        <v>94</v>
      </c>
      <c r="Y6" s="9">
        <f t="shared" si="3"/>
        <v>77</v>
      </c>
      <c r="Z6" s="9">
        <f t="shared" si="4"/>
        <v>17</v>
      </c>
    </row>
    <row r="7" spans="1:26">
      <c r="A7" s="1" t="str">
        <f>'Equipos participantes'!H5</f>
        <v>Goián2</v>
      </c>
      <c r="L7" s="5" t="str">
        <f t="shared" si="0"/>
        <v>Altamira7</v>
      </c>
      <c r="M7" s="7">
        <f>IF(D11&gt;D10,1,0)</f>
        <v>0</v>
      </c>
      <c r="N7" s="7">
        <f t="shared" si="1"/>
        <v>1</v>
      </c>
      <c r="O7" s="7">
        <f>IF(D11&lt;D10,1,0)</f>
        <v>0</v>
      </c>
      <c r="P7" s="7">
        <f>D11</f>
        <v>28</v>
      </c>
      <c r="Q7" s="7">
        <f>D10</f>
        <v>28</v>
      </c>
      <c r="S7" s="1" t="str">
        <f>A8</f>
        <v>Altamira7</v>
      </c>
      <c r="T7" s="9">
        <f t="shared" si="2"/>
        <v>4</v>
      </c>
      <c r="U7" s="9">
        <f t="shared" si="3"/>
        <v>2</v>
      </c>
      <c r="V7" s="9">
        <f t="shared" si="3"/>
        <v>2</v>
      </c>
      <c r="W7" s="9">
        <f t="shared" si="3"/>
        <v>0</v>
      </c>
      <c r="X7" s="9">
        <f t="shared" si="3"/>
        <v>111</v>
      </c>
      <c r="Y7" s="9">
        <f t="shared" si="3"/>
        <v>105</v>
      </c>
      <c r="Z7" s="9">
        <f t="shared" si="4"/>
        <v>6</v>
      </c>
    </row>
    <row r="8" spans="1:26">
      <c r="A8" s="1" t="str">
        <f>'Equipos participantes'!B10</f>
        <v>Altamira7</v>
      </c>
      <c r="C8" s="2" t="s">
        <v>4</v>
      </c>
      <c r="D8" s="2"/>
      <c r="F8" s="2" t="s">
        <v>8</v>
      </c>
      <c r="G8" s="2"/>
      <c r="I8" s="2" t="s">
        <v>12</v>
      </c>
      <c r="J8" s="2"/>
      <c r="L8" s="5" t="str">
        <f t="shared" si="0"/>
        <v>Caselles5</v>
      </c>
      <c r="M8" s="7">
        <f>IF(D15&gt;D16,1,0)</f>
        <v>1</v>
      </c>
      <c r="N8" s="7">
        <f t="shared" si="1"/>
        <v>0</v>
      </c>
      <c r="O8" s="7">
        <f>IF(D15&lt;D16,1,0)</f>
        <v>0</v>
      </c>
      <c r="P8" s="7">
        <f>D15</f>
        <v>31</v>
      </c>
      <c r="Q8" s="7">
        <f>D16</f>
        <v>25</v>
      </c>
      <c r="S8" s="1" t="str">
        <f>A9</f>
        <v>Caselles5</v>
      </c>
      <c r="T8" s="9">
        <f t="shared" si="2"/>
        <v>2</v>
      </c>
      <c r="U8" s="9">
        <f t="shared" si="3"/>
        <v>1</v>
      </c>
      <c r="V8" s="9">
        <f t="shared" si="3"/>
        <v>0</v>
      </c>
      <c r="W8" s="9">
        <f t="shared" si="3"/>
        <v>1</v>
      </c>
      <c r="X8" s="9">
        <f t="shared" si="3"/>
        <v>57</v>
      </c>
      <c r="Y8" s="9">
        <f t="shared" si="3"/>
        <v>55</v>
      </c>
      <c r="Z8" s="9">
        <f t="shared" si="4"/>
        <v>2</v>
      </c>
    </row>
    <row r="9" spans="1:26">
      <c r="A9" s="1" t="str">
        <f>'Equipos participantes'!D8</f>
        <v>Caselles5</v>
      </c>
      <c r="C9" s="3" t="s">
        <v>2</v>
      </c>
      <c r="D9" s="3" t="s">
        <v>3</v>
      </c>
      <c r="F9" s="3" t="s">
        <v>2</v>
      </c>
      <c r="G9" s="3" t="s">
        <v>3</v>
      </c>
      <c r="I9" s="3" t="s">
        <v>2</v>
      </c>
      <c r="J9" s="3" t="s">
        <v>3</v>
      </c>
    </row>
    <row r="10" spans="1:26">
      <c r="C10" t="str">
        <f>A7</f>
        <v>Goián2</v>
      </c>
      <c r="D10">
        <v>28</v>
      </c>
      <c r="F10" t="str">
        <f>A7</f>
        <v>Goián2</v>
      </c>
      <c r="G10">
        <v>32</v>
      </c>
      <c r="I10" t="str">
        <f>A7</f>
        <v>Goián2</v>
      </c>
      <c r="L10" s="5" t="s">
        <v>54</v>
      </c>
      <c r="M10" s="6" t="s">
        <v>49</v>
      </c>
      <c r="N10" s="6"/>
      <c r="O10" s="5" t="s">
        <v>50</v>
      </c>
      <c r="P10" s="5" t="s">
        <v>51</v>
      </c>
      <c r="Q10" s="5" t="s">
        <v>52</v>
      </c>
    </row>
    <row r="11" spans="1:26">
      <c r="C11" t="str">
        <f>A8</f>
        <v>Altamira7</v>
      </c>
      <c r="D11">
        <v>28</v>
      </c>
      <c r="F11" t="str">
        <f>A5</f>
        <v>Altamira2</v>
      </c>
      <c r="G11">
        <v>24</v>
      </c>
      <c r="I11" t="str">
        <f>A9</f>
        <v>Caselles5</v>
      </c>
      <c r="L11" s="6" t="str">
        <f>A5</f>
        <v>Altamira2</v>
      </c>
      <c r="M11" s="7">
        <f>IF(D16&gt;D15,1,0)</f>
        <v>0</v>
      </c>
      <c r="N11" s="7">
        <f>IF(M11=O11,1,0)</f>
        <v>0</v>
      </c>
      <c r="O11" s="7">
        <f>IF(D16&lt;D15,1,0)</f>
        <v>1</v>
      </c>
      <c r="P11" s="7">
        <f>D16</f>
        <v>25</v>
      </c>
      <c r="Q11" s="7">
        <f>D15</f>
        <v>31</v>
      </c>
    </row>
    <row r="12" spans="1:26">
      <c r="L12" s="6" t="str">
        <f t="shared" ref="L12:L15" si="5">A6</f>
        <v>Caselles1</v>
      </c>
      <c r="M12" s="7">
        <f>IF(D20&gt;D21,1,0)</f>
        <v>0</v>
      </c>
      <c r="N12" s="7">
        <f t="shared" ref="N12:N15" si="6">IF(M12=O12,1,0)</f>
        <v>0</v>
      </c>
      <c r="O12" s="7">
        <f>IF(D20&lt;D21,1,0)</f>
        <v>1</v>
      </c>
      <c r="P12" s="7">
        <f>D20</f>
        <v>25</v>
      </c>
      <c r="Q12" s="7">
        <f>D21</f>
        <v>31</v>
      </c>
    </row>
    <row r="13" spans="1:26">
      <c r="C13" s="2" t="s">
        <v>5</v>
      </c>
      <c r="D13" s="2"/>
      <c r="F13" s="2" t="s">
        <v>9</v>
      </c>
      <c r="G13" s="2"/>
      <c r="L13" s="6" t="str">
        <f t="shared" si="5"/>
        <v>Goián2</v>
      </c>
      <c r="M13" s="7">
        <f>IF(D21&gt;D20,1,0)</f>
        <v>1</v>
      </c>
      <c r="N13" s="7">
        <f t="shared" si="6"/>
        <v>0</v>
      </c>
      <c r="O13" s="7">
        <f>IF(D21&lt;D20,1,0)</f>
        <v>0</v>
      </c>
      <c r="P13" s="7">
        <f>D21</f>
        <v>31</v>
      </c>
      <c r="Q13" s="7">
        <f>D20</f>
        <v>25</v>
      </c>
    </row>
    <row r="14" spans="1:26">
      <c r="C14" s="3" t="s">
        <v>2</v>
      </c>
      <c r="D14" s="3" t="s">
        <v>3</v>
      </c>
      <c r="F14" s="3" t="s">
        <v>2</v>
      </c>
      <c r="G14" s="3" t="s">
        <v>3</v>
      </c>
      <c r="L14" s="6" t="str">
        <f t="shared" si="5"/>
        <v>Altamira7</v>
      </c>
      <c r="M14" s="7">
        <f>IF(G5&gt;G6,1,0)</f>
        <v>1</v>
      </c>
      <c r="N14" s="7">
        <f t="shared" si="6"/>
        <v>0</v>
      </c>
      <c r="O14" s="7">
        <f>IF(G5&lt;G6,1,0)</f>
        <v>0</v>
      </c>
      <c r="P14" s="7">
        <f>G5</f>
        <v>30</v>
      </c>
      <c r="Q14" s="7">
        <f>G6</f>
        <v>26</v>
      </c>
    </row>
    <row r="15" spans="1:26">
      <c r="C15" t="str">
        <f>A9</f>
        <v>Caselles5</v>
      </c>
      <c r="D15">
        <v>31</v>
      </c>
      <c r="F15" t="str">
        <f>A6</f>
        <v>Caselles1</v>
      </c>
      <c r="G15">
        <v>28</v>
      </c>
      <c r="L15" s="6" t="str">
        <f t="shared" si="5"/>
        <v>Caselles5</v>
      </c>
      <c r="M15" s="7">
        <f>IF(G6&gt;G5,1,0)</f>
        <v>0</v>
      </c>
      <c r="N15" s="7">
        <f t="shared" si="6"/>
        <v>0</v>
      </c>
      <c r="O15" s="7">
        <f>IF(G6&lt;G5,1,0)</f>
        <v>1</v>
      </c>
      <c r="P15" s="7">
        <f>G6</f>
        <v>26</v>
      </c>
      <c r="Q15" s="7">
        <f>G5</f>
        <v>30</v>
      </c>
    </row>
    <row r="16" spans="1:26">
      <c r="C16" t="str">
        <f>A5</f>
        <v>Altamira2</v>
      </c>
      <c r="D16">
        <v>25</v>
      </c>
      <c r="F16" t="str">
        <f>A8</f>
        <v>Altamira7</v>
      </c>
      <c r="G16">
        <v>28</v>
      </c>
    </row>
    <row r="17" spans="3:17">
      <c r="L17" s="5" t="s">
        <v>55</v>
      </c>
      <c r="M17" s="6" t="s">
        <v>49</v>
      </c>
      <c r="N17" s="6"/>
      <c r="O17" s="5" t="s">
        <v>50</v>
      </c>
      <c r="P17" s="5" t="s">
        <v>51</v>
      </c>
      <c r="Q17" s="5" t="s">
        <v>52</v>
      </c>
    </row>
    <row r="18" spans="3:17">
      <c r="C18" s="2" t="s">
        <v>6</v>
      </c>
      <c r="D18" s="2"/>
      <c r="F18" s="2" t="s">
        <v>10</v>
      </c>
      <c r="G18" s="2"/>
      <c r="L18" s="6" t="str">
        <f>A5</f>
        <v>Altamira2</v>
      </c>
      <c r="M18" s="7">
        <f>IF(G11&gt;G10,1,0)</f>
        <v>0</v>
      </c>
      <c r="N18" s="7">
        <f>IF(M18=O18,1,0)</f>
        <v>0</v>
      </c>
      <c r="O18" s="7">
        <f>IF(G11&lt;G10,1,0)</f>
        <v>1</v>
      </c>
      <c r="P18" s="7">
        <f>G11</f>
        <v>24</v>
      </c>
      <c r="Q18" s="7">
        <f>G10</f>
        <v>32</v>
      </c>
    </row>
    <row r="19" spans="3:17">
      <c r="C19" s="3" t="s">
        <v>2</v>
      </c>
      <c r="D19" s="3" t="s">
        <v>3</v>
      </c>
      <c r="F19" s="3" t="s">
        <v>2</v>
      </c>
      <c r="G19" s="3" t="s">
        <v>3</v>
      </c>
      <c r="L19" s="6" t="str">
        <f t="shared" ref="L19:L22" si="7">A6</f>
        <v>Caselles1</v>
      </c>
      <c r="M19" s="7">
        <f>IF(G15&gt;G16,1,0)</f>
        <v>0</v>
      </c>
      <c r="N19" s="7">
        <f t="shared" ref="N19:N21" si="8">IF(M19=O19,1,0)</f>
        <v>1</v>
      </c>
      <c r="O19" s="7">
        <f>IF(G15&lt;G16,1,0)</f>
        <v>0</v>
      </c>
      <c r="P19" s="7">
        <f>G15</f>
        <v>28</v>
      </c>
      <c r="Q19" s="7">
        <f>G16</f>
        <v>28</v>
      </c>
    </row>
    <row r="20" spans="3:17">
      <c r="C20" t="str">
        <f>A6</f>
        <v>Caselles1</v>
      </c>
      <c r="D20">
        <v>25</v>
      </c>
      <c r="F20" t="str">
        <f>A5</f>
        <v>Altamira2</v>
      </c>
      <c r="G20">
        <v>23</v>
      </c>
      <c r="L20" s="6" t="str">
        <f t="shared" si="7"/>
        <v>Goián2</v>
      </c>
      <c r="M20" s="7">
        <f>IF(G10&gt;G11,1,0)</f>
        <v>1</v>
      </c>
      <c r="N20" s="7">
        <f t="shared" si="8"/>
        <v>0</v>
      </c>
      <c r="O20" s="7">
        <f>IF(G10&lt;G11,1,0)</f>
        <v>0</v>
      </c>
      <c r="P20" s="7">
        <f>G10</f>
        <v>32</v>
      </c>
      <c r="Q20" s="7">
        <f>G11</f>
        <v>24</v>
      </c>
    </row>
    <row r="21" spans="3:17">
      <c r="C21" t="str">
        <f>A7</f>
        <v>Goián2</v>
      </c>
      <c r="D21">
        <v>31</v>
      </c>
      <c r="F21" t="str">
        <f>A8</f>
        <v>Altamira7</v>
      </c>
      <c r="G21">
        <v>25</v>
      </c>
      <c r="L21" s="6" t="str">
        <f t="shared" si="7"/>
        <v>Altamira7</v>
      </c>
      <c r="M21" s="7">
        <f>IF(G16&gt;G15,1,0)</f>
        <v>0</v>
      </c>
      <c r="N21" s="7">
        <f t="shared" si="8"/>
        <v>1</v>
      </c>
      <c r="O21" s="7">
        <f>IF(G16&lt;G15,1,0)</f>
        <v>0</v>
      </c>
      <c r="P21" s="7">
        <f>G16</f>
        <v>28</v>
      </c>
      <c r="Q21" s="7">
        <f>G15</f>
        <v>28</v>
      </c>
    </row>
    <row r="22" spans="3:17">
      <c r="L22" s="6" t="str">
        <f t="shared" si="7"/>
        <v>Caselles5</v>
      </c>
      <c r="M22" s="7">
        <f>IF(J6&gt;J5,1,0)</f>
        <v>0</v>
      </c>
      <c r="N22" s="7"/>
      <c r="O22" s="7">
        <f>IF(J6&lt;J5,1,0)</f>
        <v>0</v>
      </c>
      <c r="P22" s="7">
        <f>J6</f>
        <v>0</v>
      </c>
      <c r="Q22" s="7">
        <f>J5</f>
        <v>0</v>
      </c>
    </row>
    <row r="24" spans="3:17">
      <c r="L24" s="5" t="s">
        <v>56</v>
      </c>
      <c r="M24" s="6" t="s">
        <v>49</v>
      </c>
      <c r="N24" s="6"/>
      <c r="O24" s="5" t="s">
        <v>50</v>
      </c>
      <c r="P24" s="5" t="s">
        <v>51</v>
      </c>
      <c r="Q24" s="5" t="s">
        <v>52</v>
      </c>
    </row>
    <row r="25" spans="3:17">
      <c r="L25" s="6" t="str">
        <f>A5</f>
        <v>Altamira2</v>
      </c>
      <c r="M25" s="7">
        <f>IF(G20&gt;G21,1,0)</f>
        <v>0</v>
      </c>
      <c r="N25" s="7">
        <f>IF(M25=O25,1,0)</f>
        <v>0</v>
      </c>
      <c r="O25" s="7">
        <f>IF(G20&lt;G21,1,0)</f>
        <v>1</v>
      </c>
      <c r="P25" s="7">
        <f>G20</f>
        <v>23</v>
      </c>
      <c r="Q25" s="7">
        <f>G21</f>
        <v>25</v>
      </c>
    </row>
    <row r="26" spans="3:17">
      <c r="L26" s="6" t="str">
        <f t="shared" ref="L26:L29" si="9">A6</f>
        <v>Caselles1</v>
      </c>
      <c r="M26" s="7">
        <f>IF(J5&gt;J6,1,0)</f>
        <v>0</v>
      </c>
      <c r="N26" s="7"/>
      <c r="O26" s="7">
        <f>IF(J5&lt;J6,1,0)</f>
        <v>0</v>
      </c>
      <c r="P26" s="7">
        <f>J5</f>
        <v>0</v>
      </c>
      <c r="Q26" s="7">
        <f>J6</f>
        <v>0</v>
      </c>
    </row>
    <row r="27" spans="3:17">
      <c r="L27" s="6" t="str">
        <f t="shared" si="9"/>
        <v>Goián2</v>
      </c>
      <c r="M27" s="7">
        <f>IF(J10&gt;J11,1,0)</f>
        <v>0</v>
      </c>
      <c r="N27" s="7"/>
      <c r="O27" s="7">
        <f>IF(J10&lt;J11,1,0)</f>
        <v>0</v>
      </c>
      <c r="P27" s="7">
        <f>J10</f>
        <v>0</v>
      </c>
      <c r="Q27" s="7">
        <f>J11</f>
        <v>0</v>
      </c>
    </row>
    <row r="28" spans="3:17">
      <c r="L28" s="6" t="str">
        <f t="shared" si="9"/>
        <v>Altamira7</v>
      </c>
      <c r="M28" s="7">
        <f>IF(G21&gt;G20,1,0)</f>
        <v>1</v>
      </c>
      <c r="N28" s="7">
        <f t="shared" ref="N28" si="10">IF(M28=O28,1,0)</f>
        <v>0</v>
      </c>
      <c r="O28" s="7">
        <f>IF(G21&lt;G20,1,0)</f>
        <v>0</v>
      </c>
      <c r="P28" s="7">
        <f>G21</f>
        <v>25</v>
      </c>
      <c r="Q28" s="7">
        <f>G20</f>
        <v>23</v>
      </c>
    </row>
    <row r="29" spans="3:17">
      <c r="L29" s="6" t="str">
        <f t="shared" si="9"/>
        <v>Caselles5</v>
      </c>
      <c r="M29" s="7">
        <f>IF(J6&gt;J5,1,0)</f>
        <v>0</v>
      </c>
      <c r="N29" s="7"/>
      <c r="O29" s="7">
        <f>IF(J6&lt;J5,1,0)</f>
        <v>0</v>
      </c>
      <c r="P29" s="7">
        <f>J6</f>
        <v>0</v>
      </c>
      <c r="Q29" s="7">
        <f>J5</f>
        <v>0</v>
      </c>
    </row>
  </sheetData>
  <mergeCells count="1">
    <mergeCell ref="S2:Z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Z29"/>
  <sheetViews>
    <sheetView tabSelected="1" workbookViewId="0">
      <selection activeCell="O32" sqref="O32"/>
    </sheetView>
  </sheetViews>
  <sheetFormatPr baseColWidth="10" defaultRowHeight="15"/>
  <sheetData>
    <row r="1" spans="1:26" ht="18.75">
      <c r="A1" s="8" t="s">
        <v>58</v>
      </c>
      <c r="B1" s="8"/>
      <c r="C1" s="8"/>
      <c r="D1" s="8"/>
      <c r="E1" s="8"/>
      <c r="F1" s="8"/>
      <c r="G1" s="8"/>
      <c r="H1" s="8"/>
      <c r="I1" s="8"/>
      <c r="J1" s="8"/>
    </row>
    <row r="2" spans="1:26" ht="18.75">
      <c r="S2" s="18" t="s">
        <v>65</v>
      </c>
      <c r="T2" s="18"/>
      <c r="U2" s="18"/>
      <c r="V2" s="18"/>
      <c r="W2" s="18"/>
      <c r="X2" s="18"/>
      <c r="Y2" s="18"/>
      <c r="Z2" s="18"/>
    </row>
    <row r="3" spans="1:26">
      <c r="C3" s="2" t="s">
        <v>0</v>
      </c>
      <c r="D3" s="2"/>
      <c r="F3" s="2" t="s">
        <v>7</v>
      </c>
      <c r="G3" s="2"/>
      <c r="I3" s="2" t="s">
        <v>11</v>
      </c>
      <c r="J3" s="2"/>
      <c r="L3" s="5" t="s">
        <v>53</v>
      </c>
      <c r="M3" s="6" t="s">
        <v>49</v>
      </c>
      <c r="N3" s="6" t="s">
        <v>66</v>
      </c>
      <c r="O3" s="5" t="s">
        <v>50</v>
      </c>
      <c r="P3" s="5" t="s">
        <v>51</v>
      </c>
      <c r="Q3" s="5" t="s">
        <v>52</v>
      </c>
      <c r="T3" s="5" t="s">
        <v>69</v>
      </c>
      <c r="U3" s="5" t="s">
        <v>61</v>
      </c>
      <c r="V3" s="5" t="s">
        <v>62</v>
      </c>
      <c r="W3" s="5" t="s">
        <v>63</v>
      </c>
      <c r="X3" s="5" t="s">
        <v>67</v>
      </c>
      <c r="Y3" s="5" t="s">
        <v>68</v>
      </c>
      <c r="Z3" s="5" t="s">
        <v>64</v>
      </c>
    </row>
    <row r="4" spans="1:26">
      <c r="C4" s="3" t="s">
        <v>2</v>
      </c>
      <c r="D4" s="3" t="s">
        <v>3</v>
      </c>
      <c r="F4" s="3" t="s">
        <v>2</v>
      </c>
      <c r="G4" s="3" t="s">
        <v>3</v>
      </c>
      <c r="I4" s="3" t="s">
        <v>2</v>
      </c>
      <c r="J4" s="3" t="s">
        <v>3</v>
      </c>
      <c r="L4" s="6" t="str">
        <f>A5</f>
        <v>Altamira3</v>
      </c>
      <c r="M4" s="7">
        <f>IF(D5&gt;D6,1,0)</f>
        <v>1</v>
      </c>
      <c r="N4" s="7">
        <f>IF(M4=O4,1,0)</f>
        <v>0</v>
      </c>
      <c r="O4" s="7">
        <f>IF(D5&lt;D6,1,0)</f>
        <v>0</v>
      </c>
      <c r="P4" s="7">
        <f>D5</f>
        <v>30</v>
      </c>
      <c r="Q4" s="7">
        <f>D6</f>
        <v>25</v>
      </c>
      <c r="S4" s="1" t="str">
        <f>A5</f>
        <v>Altamira3</v>
      </c>
      <c r="T4" s="9">
        <f>U4+V4+W4</f>
        <v>4</v>
      </c>
      <c r="U4" s="9">
        <f>M4+M11+M18+M25</f>
        <v>2</v>
      </c>
      <c r="V4" s="9">
        <f>N4+N11+N18+N25</f>
        <v>0</v>
      </c>
      <c r="W4" s="9">
        <f>O4+O11+O18+O25</f>
        <v>2</v>
      </c>
      <c r="X4" s="9">
        <f>P4+P11+P18+P25</f>
        <v>112</v>
      </c>
      <c r="Y4" s="9">
        <f>Q4+Q11+Q18+Q25</f>
        <v>111</v>
      </c>
      <c r="Z4" s="9">
        <f>X4-Y4</f>
        <v>1</v>
      </c>
    </row>
    <row r="5" spans="1:26">
      <c r="A5" s="1" t="str">
        <f>'Equipos participantes'!B6</f>
        <v>Altamira3</v>
      </c>
      <c r="C5" t="str">
        <f>A5</f>
        <v>Altamira3</v>
      </c>
      <c r="D5">
        <v>30</v>
      </c>
      <c r="F5" t="str">
        <f>A8</f>
        <v>Altamira8</v>
      </c>
      <c r="G5">
        <v>30</v>
      </c>
      <c r="I5" t="str">
        <f>A6</f>
        <v>Caselles2</v>
      </c>
      <c r="L5" s="5" t="str">
        <f t="shared" ref="L5:L8" si="0">A6</f>
        <v>Caselles2</v>
      </c>
      <c r="M5" s="7">
        <f>IF(D6&gt;D5,1,0)</f>
        <v>0</v>
      </c>
      <c r="N5" s="7">
        <f t="shared" ref="N5:N8" si="1">IF(M5=O5,1,0)</f>
        <v>1</v>
      </c>
      <c r="O5" s="7">
        <f>IF(C6&lt;C5,1,0)</f>
        <v>0</v>
      </c>
      <c r="P5" s="7">
        <f>D6</f>
        <v>25</v>
      </c>
      <c r="Q5" s="7">
        <f>D5</f>
        <v>30</v>
      </c>
      <c r="S5" s="1" t="str">
        <f>A6</f>
        <v>Caselles2</v>
      </c>
      <c r="T5" s="9">
        <f t="shared" ref="T5:T8" si="2">U5+V5+W5</f>
        <v>3</v>
      </c>
      <c r="U5" s="9">
        <f t="shared" ref="U5:Y8" si="3">M5+M12+M19+M26</f>
        <v>0</v>
      </c>
      <c r="V5" s="9">
        <f t="shared" si="3"/>
        <v>2</v>
      </c>
      <c r="W5" s="9">
        <f t="shared" si="3"/>
        <v>1</v>
      </c>
      <c r="X5" s="9">
        <f t="shared" si="3"/>
        <v>79</v>
      </c>
      <c r="Y5" s="9">
        <f t="shared" si="3"/>
        <v>86</v>
      </c>
      <c r="Z5" s="9">
        <f t="shared" ref="Z5:Z8" si="4">X5-Y5</f>
        <v>-7</v>
      </c>
    </row>
    <row r="6" spans="1:26">
      <c r="A6" s="1" t="str">
        <f>'Equipos participantes'!D5</f>
        <v>Caselles2</v>
      </c>
      <c r="C6" t="str">
        <f>A6</f>
        <v>Caselles2</v>
      </c>
      <c r="D6">
        <v>25</v>
      </c>
      <c r="F6" t="str">
        <f>A9</f>
        <v>Goián3</v>
      </c>
      <c r="G6">
        <v>26</v>
      </c>
      <c r="I6" t="str">
        <f>A9</f>
        <v>Goián3</v>
      </c>
      <c r="L6" s="5" t="str">
        <f t="shared" si="0"/>
        <v>Sobrada2</v>
      </c>
      <c r="M6" s="7">
        <f>IF(D10&gt;D11,1,0)</f>
        <v>1</v>
      </c>
      <c r="N6" s="7">
        <f t="shared" si="1"/>
        <v>0</v>
      </c>
      <c r="O6" s="7">
        <f>IF(D10&lt;D11,1,0)</f>
        <v>0</v>
      </c>
      <c r="P6" s="7">
        <f>D15</f>
        <v>31</v>
      </c>
      <c r="Q6" s="7">
        <f>D11</f>
        <v>20</v>
      </c>
      <c r="S6" s="1" t="str">
        <f>A7</f>
        <v>Sobrada2</v>
      </c>
      <c r="T6" s="9">
        <f t="shared" si="2"/>
        <v>3</v>
      </c>
      <c r="U6" s="9">
        <f t="shared" si="3"/>
        <v>3</v>
      </c>
      <c r="V6" s="9">
        <f t="shared" si="3"/>
        <v>0</v>
      </c>
      <c r="W6" s="9">
        <f t="shared" si="3"/>
        <v>0</v>
      </c>
      <c r="X6" s="9">
        <f t="shared" si="3"/>
        <v>89</v>
      </c>
      <c r="Y6" s="9">
        <f t="shared" si="3"/>
        <v>72</v>
      </c>
      <c r="Z6" s="9">
        <f t="shared" si="4"/>
        <v>17</v>
      </c>
    </row>
    <row r="7" spans="1:26">
      <c r="A7" s="1" t="str">
        <f>'Equipos participantes'!F5</f>
        <v>Sobrada2</v>
      </c>
      <c r="L7" s="5" t="str">
        <f t="shared" si="0"/>
        <v>Altamira8</v>
      </c>
      <c r="M7" s="7">
        <f>IF(D11&gt;D10,1,0)</f>
        <v>0</v>
      </c>
      <c r="N7" s="7">
        <f t="shared" si="1"/>
        <v>0</v>
      </c>
      <c r="O7" s="7">
        <f>IF(D11&lt;D10,1,0)</f>
        <v>1</v>
      </c>
      <c r="P7" s="7">
        <f>D11</f>
        <v>20</v>
      </c>
      <c r="Q7" s="7">
        <f>D10</f>
        <v>32</v>
      </c>
      <c r="S7" s="1" t="str">
        <f>A8</f>
        <v>Altamira8</v>
      </c>
      <c r="T7" s="9">
        <f t="shared" si="2"/>
        <v>4</v>
      </c>
      <c r="U7" s="9">
        <f t="shared" si="3"/>
        <v>1</v>
      </c>
      <c r="V7" s="9">
        <f t="shared" si="3"/>
        <v>1</v>
      </c>
      <c r="W7" s="9">
        <f t="shared" si="3"/>
        <v>2</v>
      </c>
      <c r="X7" s="9">
        <f t="shared" si="3"/>
        <v>103</v>
      </c>
      <c r="Y7" s="9">
        <f t="shared" si="3"/>
        <v>117</v>
      </c>
      <c r="Z7" s="9">
        <f t="shared" si="4"/>
        <v>-14</v>
      </c>
    </row>
    <row r="8" spans="1:26">
      <c r="A8" s="1" t="str">
        <f>'Equipos participantes'!B11</f>
        <v>Altamira8</v>
      </c>
      <c r="C8" s="2" t="s">
        <v>4</v>
      </c>
      <c r="D8" s="2"/>
      <c r="F8" s="2" t="s">
        <v>8</v>
      </c>
      <c r="G8" s="2"/>
      <c r="I8" s="2" t="s">
        <v>12</v>
      </c>
      <c r="J8" s="2"/>
      <c r="L8" s="5" t="str">
        <f t="shared" si="0"/>
        <v>Goián3</v>
      </c>
      <c r="M8" s="7">
        <f>IF(D15&gt;D16,1,0)</f>
        <v>1</v>
      </c>
      <c r="N8" s="7">
        <f t="shared" si="1"/>
        <v>0</v>
      </c>
      <c r="O8" s="7">
        <f>IF(D15&lt;D16,1,0)</f>
        <v>0</v>
      </c>
      <c r="P8" s="7">
        <f>D15</f>
        <v>31</v>
      </c>
      <c r="Q8" s="7">
        <f>D16</f>
        <v>25</v>
      </c>
      <c r="S8" s="1" t="str">
        <f>A9</f>
        <v>Goián3</v>
      </c>
      <c r="T8" s="9">
        <f t="shared" si="2"/>
        <v>2</v>
      </c>
      <c r="U8" s="9">
        <f t="shared" si="3"/>
        <v>1</v>
      </c>
      <c r="V8" s="9">
        <f t="shared" si="3"/>
        <v>0</v>
      </c>
      <c r="W8" s="9">
        <f t="shared" si="3"/>
        <v>1</v>
      </c>
      <c r="X8" s="9">
        <f t="shared" si="3"/>
        <v>57</v>
      </c>
      <c r="Y8" s="9">
        <f t="shared" si="3"/>
        <v>55</v>
      </c>
      <c r="Z8" s="9">
        <f t="shared" si="4"/>
        <v>2</v>
      </c>
    </row>
    <row r="9" spans="1:26">
      <c r="A9" s="1" t="str">
        <f>'Equipos participantes'!H6</f>
        <v>Goián3</v>
      </c>
      <c r="C9" s="3" t="s">
        <v>2</v>
      </c>
      <c r="D9" s="3" t="s">
        <v>3</v>
      </c>
      <c r="F9" s="3" t="s">
        <v>2</v>
      </c>
      <c r="G9" s="3" t="s">
        <v>3</v>
      </c>
      <c r="I9" s="3" t="s">
        <v>2</v>
      </c>
      <c r="J9" s="3" t="s">
        <v>3</v>
      </c>
    </row>
    <row r="10" spans="1:26">
      <c r="C10" t="str">
        <f>A7</f>
        <v>Sobrada2</v>
      </c>
      <c r="D10">
        <v>32</v>
      </c>
      <c r="F10" t="str">
        <f>A7</f>
        <v>Sobrada2</v>
      </c>
      <c r="G10">
        <v>30</v>
      </c>
      <c r="I10" t="str">
        <f>A7</f>
        <v>Sobrada2</v>
      </c>
      <c r="L10" s="5" t="s">
        <v>54</v>
      </c>
      <c r="M10" s="6" t="s">
        <v>49</v>
      </c>
      <c r="N10" s="6"/>
      <c r="O10" s="5" t="s">
        <v>50</v>
      </c>
      <c r="P10" s="5" t="s">
        <v>51</v>
      </c>
      <c r="Q10" s="5" t="s">
        <v>52</v>
      </c>
    </row>
    <row r="11" spans="1:26">
      <c r="C11" t="str">
        <f>A8</f>
        <v>Altamira8</v>
      </c>
      <c r="D11">
        <v>20</v>
      </c>
      <c r="F11" t="str">
        <f>A5</f>
        <v>Altamira3</v>
      </c>
      <c r="G11">
        <v>26</v>
      </c>
      <c r="I11" t="str">
        <f>A9</f>
        <v>Goián3</v>
      </c>
      <c r="L11" s="6" t="str">
        <f>A5</f>
        <v>Altamira3</v>
      </c>
      <c r="M11" s="7">
        <f>IF(D16&gt;D15,1,0)</f>
        <v>0</v>
      </c>
      <c r="N11" s="7">
        <f>IF(M11=O11,1,0)</f>
        <v>0</v>
      </c>
      <c r="O11" s="7">
        <f>IF(D16&lt;D15,1,0)</f>
        <v>1</v>
      </c>
      <c r="P11" s="7">
        <f>D16</f>
        <v>25</v>
      </c>
      <c r="Q11" s="7">
        <f>D15</f>
        <v>31</v>
      </c>
    </row>
    <row r="12" spans="1:26">
      <c r="L12" s="6" t="str">
        <f t="shared" ref="L12:L15" si="5">A6</f>
        <v>Caselles2</v>
      </c>
      <c r="M12" s="7">
        <f>IF(D20&gt;D21,1,0)</f>
        <v>0</v>
      </c>
      <c r="N12" s="7">
        <f t="shared" ref="N12:N15" si="6">IF(M12=O12,1,0)</f>
        <v>0</v>
      </c>
      <c r="O12" s="7">
        <f>IF(D20&lt;D21,1,0)</f>
        <v>1</v>
      </c>
      <c r="P12" s="7">
        <f>D20</f>
        <v>26</v>
      </c>
      <c r="Q12" s="7">
        <f>D21</f>
        <v>28</v>
      </c>
    </row>
    <row r="13" spans="1:26">
      <c r="C13" s="2" t="s">
        <v>5</v>
      </c>
      <c r="D13" s="2"/>
      <c r="F13" s="2" t="s">
        <v>9</v>
      </c>
      <c r="G13" s="2"/>
      <c r="L13" s="6" t="str">
        <f t="shared" si="5"/>
        <v>Sobrada2</v>
      </c>
      <c r="M13" s="7">
        <f>IF(D21&gt;D20,1,0)</f>
        <v>1</v>
      </c>
      <c r="N13" s="7">
        <f t="shared" si="6"/>
        <v>0</v>
      </c>
      <c r="O13" s="7">
        <f>IF(D21&lt;D20,1,0)</f>
        <v>0</v>
      </c>
      <c r="P13" s="7">
        <f>D21</f>
        <v>28</v>
      </c>
      <c r="Q13" s="7">
        <f>D20</f>
        <v>26</v>
      </c>
    </row>
    <row r="14" spans="1:26">
      <c r="C14" s="3" t="s">
        <v>2</v>
      </c>
      <c r="D14" s="3" t="s">
        <v>3</v>
      </c>
      <c r="F14" s="3" t="s">
        <v>2</v>
      </c>
      <c r="G14" s="3" t="s">
        <v>3</v>
      </c>
      <c r="L14" s="6" t="str">
        <f t="shared" si="5"/>
        <v>Altamira8</v>
      </c>
      <c r="M14" s="7">
        <f>IF(G5&gt;G6,1,0)</f>
        <v>1</v>
      </c>
      <c r="N14" s="7">
        <f t="shared" si="6"/>
        <v>0</v>
      </c>
      <c r="O14" s="7">
        <f>IF(G5&lt;G6,1,0)</f>
        <v>0</v>
      </c>
      <c r="P14" s="7">
        <f>G5</f>
        <v>30</v>
      </c>
      <c r="Q14" s="7">
        <f>G6</f>
        <v>26</v>
      </c>
    </row>
    <row r="15" spans="1:26">
      <c r="C15" t="str">
        <f>A9</f>
        <v>Goián3</v>
      </c>
      <c r="D15">
        <v>31</v>
      </c>
      <c r="F15" t="str">
        <f>A6</f>
        <v>Caselles2</v>
      </c>
      <c r="G15">
        <v>28</v>
      </c>
      <c r="L15" s="6" t="str">
        <f t="shared" si="5"/>
        <v>Goián3</v>
      </c>
      <c r="M15" s="7">
        <f>IF(G6&gt;G5,1,0)</f>
        <v>0</v>
      </c>
      <c r="N15" s="7">
        <f t="shared" si="6"/>
        <v>0</v>
      </c>
      <c r="O15" s="7">
        <f>IF(G6&lt;G5,1,0)</f>
        <v>1</v>
      </c>
      <c r="P15" s="7">
        <f>G6</f>
        <v>26</v>
      </c>
      <c r="Q15" s="7">
        <f>G5</f>
        <v>30</v>
      </c>
    </row>
    <row r="16" spans="1:26">
      <c r="C16" t="str">
        <f>A5</f>
        <v>Altamira3</v>
      </c>
      <c r="D16">
        <v>25</v>
      </c>
      <c r="F16" t="str">
        <f>A8</f>
        <v>Altamira8</v>
      </c>
      <c r="G16">
        <v>28</v>
      </c>
    </row>
    <row r="17" spans="3:17">
      <c r="L17" s="5" t="s">
        <v>55</v>
      </c>
      <c r="M17" s="6" t="s">
        <v>49</v>
      </c>
      <c r="N17" s="6"/>
      <c r="O17" s="5" t="s">
        <v>50</v>
      </c>
      <c r="P17" s="5" t="s">
        <v>51</v>
      </c>
      <c r="Q17" s="5" t="s">
        <v>52</v>
      </c>
    </row>
    <row r="18" spans="3:17">
      <c r="C18" s="2" t="s">
        <v>6</v>
      </c>
      <c r="D18" s="2"/>
      <c r="F18" s="2" t="s">
        <v>10</v>
      </c>
      <c r="G18" s="2"/>
      <c r="L18" s="6" t="str">
        <f>A5</f>
        <v>Altamira3</v>
      </c>
      <c r="M18" s="7">
        <f>IF(G11&gt;G10,1,0)</f>
        <v>0</v>
      </c>
      <c r="N18" s="7">
        <f>IF(M18=O18,1,0)</f>
        <v>0</v>
      </c>
      <c r="O18" s="7">
        <f>IF(G11&lt;G10,1,0)</f>
        <v>1</v>
      </c>
      <c r="P18" s="7">
        <f>G11</f>
        <v>26</v>
      </c>
      <c r="Q18" s="7">
        <f>G10</f>
        <v>30</v>
      </c>
    </row>
    <row r="19" spans="3:17">
      <c r="C19" s="3" t="s">
        <v>2</v>
      </c>
      <c r="D19" s="3" t="s">
        <v>3</v>
      </c>
      <c r="F19" s="3" t="s">
        <v>2</v>
      </c>
      <c r="G19" s="3" t="s">
        <v>3</v>
      </c>
      <c r="L19" s="6" t="str">
        <f t="shared" ref="L19:L22" si="7">A6</f>
        <v>Caselles2</v>
      </c>
      <c r="M19" s="7">
        <f>IF(G15&gt;G16,1,0)</f>
        <v>0</v>
      </c>
      <c r="N19" s="7">
        <f t="shared" ref="N19:N21" si="8">IF(M19=O19,1,0)</f>
        <v>1</v>
      </c>
      <c r="O19" s="7">
        <f>IF(G15&lt;G16,1,0)</f>
        <v>0</v>
      </c>
      <c r="P19" s="7">
        <f>G15</f>
        <v>28</v>
      </c>
      <c r="Q19" s="7">
        <f>G16</f>
        <v>28</v>
      </c>
    </row>
    <row r="20" spans="3:17">
      <c r="C20" t="str">
        <f>A6</f>
        <v>Caselles2</v>
      </c>
      <c r="D20">
        <v>26</v>
      </c>
      <c r="F20" t="str">
        <f>A5</f>
        <v>Altamira3</v>
      </c>
      <c r="G20">
        <v>31</v>
      </c>
      <c r="L20" s="6" t="str">
        <f t="shared" si="7"/>
        <v>Sobrada2</v>
      </c>
      <c r="M20" s="7">
        <f>IF(G10&gt;G11,1,0)</f>
        <v>1</v>
      </c>
      <c r="N20" s="7">
        <f t="shared" si="8"/>
        <v>0</v>
      </c>
      <c r="O20" s="7">
        <f>IF(G10&lt;G11,1,0)</f>
        <v>0</v>
      </c>
      <c r="P20" s="7">
        <f>G10</f>
        <v>30</v>
      </c>
      <c r="Q20" s="7">
        <f>G11</f>
        <v>26</v>
      </c>
    </row>
    <row r="21" spans="3:17">
      <c r="C21" t="str">
        <f>A7</f>
        <v>Sobrada2</v>
      </c>
      <c r="D21">
        <v>28</v>
      </c>
      <c r="F21" t="str">
        <f>A8</f>
        <v>Altamira8</v>
      </c>
      <c r="G21">
        <v>25</v>
      </c>
      <c r="L21" s="6" t="str">
        <f t="shared" si="7"/>
        <v>Altamira8</v>
      </c>
      <c r="M21" s="7">
        <f>IF(G16&gt;G15,1,0)</f>
        <v>0</v>
      </c>
      <c r="N21" s="7">
        <f t="shared" si="8"/>
        <v>1</v>
      </c>
      <c r="O21" s="7">
        <f>IF(G16&lt;G15,1,0)</f>
        <v>0</v>
      </c>
      <c r="P21" s="7">
        <f>G16</f>
        <v>28</v>
      </c>
      <c r="Q21" s="7">
        <f>G15</f>
        <v>28</v>
      </c>
    </row>
    <row r="22" spans="3:17">
      <c r="L22" s="6" t="str">
        <f t="shared" si="7"/>
        <v>Goián3</v>
      </c>
      <c r="M22" s="7">
        <f>IF(J6&gt;J5,1,0)</f>
        <v>0</v>
      </c>
      <c r="N22" s="7"/>
      <c r="O22" s="7">
        <f>IF(J6&lt;J5,1,0)</f>
        <v>0</v>
      </c>
      <c r="P22" s="7">
        <f>J6</f>
        <v>0</v>
      </c>
      <c r="Q22" s="7">
        <f>J5</f>
        <v>0</v>
      </c>
    </row>
    <row r="24" spans="3:17">
      <c r="L24" s="5" t="s">
        <v>56</v>
      </c>
      <c r="M24" s="6" t="s">
        <v>49</v>
      </c>
      <c r="N24" s="6"/>
      <c r="O24" s="5" t="s">
        <v>50</v>
      </c>
      <c r="P24" s="5" t="s">
        <v>51</v>
      </c>
      <c r="Q24" s="5" t="s">
        <v>52</v>
      </c>
    </row>
    <row r="25" spans="3:17">
      <c r="L25" s="6" t="str">
        <f>A5</f>
        <v>Altamira3</v>
      </c>
      <c r="M25" s="7">
        <f>IF(G20&gt;G21,1,0)</f>
        <v>1</v>
      </c>
      <c r="N25" s="7">
        <f>IF(M25=O25,1,0)</f>
        <v>0</v>
      </c>
      <c r="O25" s="7">
        <f>IF(G20&lt;G21,1,0)</f>
        <v>0</v>
      </c>
      <c r="P25" s="7">
        <f>G20</f>
        <v>31</v>
      </c>
      <c r="Q25" s="7">
        <f>G21</f>
        <v>25</v>
      </c>
    </row>
    <row r="26" spans="3:17">
      <c r="L26" s="6" t="str">
        <f t="shared" ref="L26:L29" si="9">A6</f>
        <v>Caselles2</v>
      </c>
      <c r="M26" s="7">
        <f>IF(J5&gt;J6,1,0)</f>
        <v>0</v>
      </c>
      <c r="N26" s="7"/>
      <c r="O26" s="7">
        <f>IF(J5&lt;J6,1,0)</f>
        <v>0</v>
      </c>
      <c r="P26" s="7">
        <f>J5</f>
        <v>0</v>
      </c>
      <c r="Q26" s="7">
        <f>J6</f>
        <v>0</v>
      </c>
    </row>
    <row r="27" spans="3:17">
      <c r="L27" s="6" t="str">
        <f t="shared" si="9"/>
        <v>Sobrada2</v>
      </c>
      <c r="M27" s="7">
        <f>IF(J10&gt;J11,1,0)</f>
        <v>0</v>
      </c>
      <c r="N27" s="7"/>
      <c r="O27" s="7">
        <f>IF(J10&lt;J11,1,0)</f>
        <v>0</v>
      </c>
      <c r="P27" s="7">
        <f>J10</f>
        <v>0</v>
      </c>
      <c r="Q27" s="7">
        <f>J11</f>
        <v>0</v>
      </c>
    </row>
    <row r="28" spans="3:17">
      <c r="L28" s="6" t="str">
        <f t="shared" si="9"/>
        <v>Altamira8</v>
      </c>
      <c r="M28" s="7">
        <f>IF(G21&gt;G20,1,0)</f>
        <v>0</v>
      </c>
      <c r="N28" s="7">
        <f t="shared" ref="N28" si="10">IF(M28=O28,1,0)</f>
        <v>0</v>
      </c>
      <c r="O28" s="7">
        <f>IF(G21&lt;G20,1,0)</f>
        <v>1</v>
      </c>
      <c r="P28" s="7">
        <f>G21</f>
        <v>25</v>
      </c>
      <c r="Q28" s="7">
        <f>G20</f>
        <v>31</v>
      </c>
    </row>
    <row r="29" spans="3:17">
      <c r="L29" s="6" t="str">
        <f t="shared" si="9"/>
        <v>Goián3</v>
      </c>
      <c r="M29" s="7">
        <f>IF(J6&gt;J5,1,0)</f>
        <v>0</v>
      </c>
      <c r="N29" s="7"/>
      <c r="O29" s="7">
        <f>IF(J6&lt;J5,1,0)</f>
        <v>0</v>
      </c>
      <c r="P29" s="7">
        <f>J6</f>
        <v>0</v>
      </c>
      <c r="Q29" s="7">
        <f>J5</f>
        <v>0</v>
      </c>
    </row>
  </sheetData>
  <mergeCells count="1">
    <mergeCell ref="S2:Z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Z29"/>
  <sheetViews>
    <sheetView topLeftCell="H1" workbookViewId="0">
      <selection activeCell="V10" sqref="V10"/>
    </sheetView>
  </sheetViews>
  <sheetFormatPr baseColWidth="10" defaultRowHeight="15"/>
  <cols>
    <col min="14" max="14" width="11.85546875" bestFit="1" customWidth="1"/>
  </cols>
  <sheetData>
    <row r="1" spans="1:26" ht="18.75">
      <c r="A1" s="8" t="s">
        <v>59</v>
      </c>
      <c r="B1" s="8"/>
      <c r="C1" s="8"/>
      <c r="D1" s="8"/>
      <c r="E1" s="8"/>
      <c r="F1" s="8"/>
      <c r="G1" s="8"/>
      <c r="H1" s="8"/>
      <c r="I1" s="8"/>
      <c r="J1" s="8"/>
    </row>
    <row r="2" spans="1:26" ht="18.75">
      <c r="S2" s="18" t="s">
        <v>65</v>
      </c>
      <c r="T2" s="18"/>
      <c r="U2" s="18"/>
      <c r="V2" s="18"/>
      <c r="W2" s="18"/>
      <c r="X2" s="18"/>
      <c r="Y2" s="18"/>
      <c r="Z2" s="18"/>
    </row>
    <row r="3" spans="1:26">
      <c r="C3" s="2" t="s">
        <v>0</v>
      </c>
      <c r="D3" s="2"/>
      <c r="F3" s="2" t="s">
        <v>7</v>
      </c>
      <c r="G3" s="2"/>
      <c r="I3" s="2" t="s">
        <v>11</v>
      </c>
      <c r="J3" s="2"/>
      <c r="L3" s="5" t="s">
        <v>53</v>
      </c>
      <c r="M3" s="6" t="s">
        <v>49</v>
      </c>
      <c r="N3" s="6" t="s">
        <v>66</v>
      </c>
      <c r="O3" s="5" t="s">
        <v>50</v>
      </c>
      <c r="P3" s="5" t="s">
        <v>51</v>
      </c>
      <c r="Q3" s="5" t="s">
        <v>52</v>
      </c>
      <c r="T3" s="5" t="s">
        <v>69</v>
      </c>
      <c r="U3" s="5" t="s">
        <v>61</v>
      </c>
      <c r="V3" s="5" t="s">
        <v>62</v>
      </c>
      <c r="W3" s="5" t="s">
        <v>63</v>
      </c>
      <c r="X3" s="5" t="s">
        <v>67</v>
      </c>
      <c r="Y3" s="5" t="s">
        <v>68</v>
      </c>
      <c r="Z3" s="5" t="s">
        <v>64</v>
      </c>
    </row>
    <row r="4" spans="1:26">
      <c r="C4" s="3" t="s">
        <v>2</v>
      </c>
      <c r="D4" s="3" t="s">
        <v>3</v>
      </c>
      <c r="F4" s="3" t="s">
        <v>2</v>
      </c>
      <c r="G4" s="3" t="s">
        <v>3</v>
      </c>
      <c r="I4" s="3" t="s">
        <v>2</v>
      </c>
      <c r="J4" s="3" t="s">
        <v>3</v>
      </c>
      <c r="L4" s="6" t="str">
        <f>A5</f>
        <v>Altamira4</v>
      </c>
      <c r="M4" s="7">
        <f>IF(D5&gt;D6,1,0)</f>
        <v>0</v>
      </c>
      <c r="N4" s="7">
        <f>IF(M4&gt;0,"Si(M4=O4);1",0)</f>
        <v>0</v>
      </c>
      <c r="O4" s="7">
        <f>IF(D5&lt;D6,1,0)</f>
        <v>1</v>
      </c>
      <c r="P4" s="7">
        <f>D5</f>
        <v>22</v>
      </c>
      <c r="Q4" s="7">
        <f>D6</f>
        <v>33</v>
      </c>
      <c r="S4" s="1" t="str">
        <f>A5</f>
        <v>Altamira4</v>
      </c>
      <c r="T4" s="9">
        <f>U4+V4+W4</f>
        <v>4</v>
      </c>
      <c r="U4" s="9">
        <f>M4+M11+M18+M25</f>
        <v>0</v>
      </c>
      <c r="V4" s="9">
        <f>N4+N11+N18+N25</f>
        <v>0</v>
      </c>
      <c r="W4" s="9">
        <f>O4+O11+O18+O25</f>
        <v>4</v>
      </c>
      <c r="X4" s="9">
        <f>P4+P11+P18+P25</f>
        <v>89</v>
      </c>
      <c r="Y4" s="9">
        <f>Q4+Q11+Q18+Q25</f>
        <v>134</v>
      </c>
      <c r="Z4" s="9">
        <f>X4-Y4</f>
        <v>-45</v>
      </c>
    </row>
    <row r="5" spans="1:26">
      <c r="A5" s="1" t="str">
        <f>'Equipos participantes'!B7</f>
        <v>Altamira4</v>
      </c>
      <c r="C5" t="str">
        <f>A5</f>
        <v>Altamira4</v>
      </c>
      <c r="D5">
        <v>22</v>
      </c>
      <c r="F5" t="str">
        <f>A8</f>
        <v>Altamira9</v>
      </c>
      <c r="G5">
        <v>36</v>
      </c>
      <c r="I5" t="str">
        <f>A6</f>
        <v>Caselles3</v>
      </c>
      <c r="L5" s="5" t="str">
        <f t="shared" ref="L5:L8" si="0">A6</f>
        <v>Caselles3</v>
      </c>
      <c r="M5" s="7">
        <f>IF(D6&gt;D5,1,0)</f>
        <v>1</v>
      </c>
      <c r="N5" s="7"/>
      <c r="O5" s="7">
        <f>IF(C6&lt;C5,1,0)</f>
        <v>0</v>
      </c>
      <c r="P5" s="7">
        <f>D6</f>
        <v>33</v>
      </c>
      <c r="Q5" s="7">
        <f>D5</f>
        <v>22</v>
      </c>
      <c r="S5" s="1" t="str">
        <f>A6</f>
        <v>Caselles3</v>
      </c>
      <c r="T5" s="9">
        <f t="shared" ref="T5:T8" si="1">U5+V5+W5</f>
        <v>3</v>
      </c>
      <c r="U5" s="9">
        <f t="shared" ref="U5:Y8" si="2">M5+M12+M19+M26</f>
        <v>3</v>
      </c>
      <c r="V5" s="9"/>
      <c r="W5" s="9">
        <f t="shared" si="2"/>
        <v>0</v>
      </c>
      <c r="X5" s="9">
        <f t="shared" si="2"/>
        <v>98</v>
      </c>
      <c r="Y5" s="9">
        <f t="shared" si="2"/>
        <v>69</v>
      </c>
      <c r="Z5" s="9">
        <f t="shared" ref="Z5:Z8" si="3">X5-Y5</f>
        <v>29</v>
      </c>
    </row>
    <row r="6" spans="1:26">
      <c r="A6" s="1" t="str">
        <f>'Equipos participantes'!D6</f>
        <v>Caselles3</v>
      </c>
      <c r="C6" t="str">
        <f>A6</f>
        <v>Caselles3</v>
      </c>
      <c r="D6">
        <v>33</v>
      </c>
      <c r="F6" t="str">
        <f>A9</f>
        <v>Barrantes1</v>
      </c>
      <c r="G6">
        <v>21</v>
      </c>
      <c r="I6" t="str">
        <f>A9</f>
        <v>Barrantes1</v>
      </c>
      <c r="L6" s="5" t="str">
        <f t="shared" si="0"/>
        <v>Sobrada3</v>
      </c>
      <c r="M6" s="7">
        <f>IF(D10&gt;D11,1,0)</f>
        <v>1</v>
      </c>
      <c r="N6" s="7"/>
      <c r="O6" s="7">
        <f>IF(D10&lt;D11,1,0)</f>
        <v>0</v>
      </c>
      <c r="P6" s="7">
        <f>D15</f>
        <v>32</v>
      </c>
      <c r="Q6" s="7">
        <f>D11</f>
        <v>26</v>
      </c>
      <c r="S6" s="1" t="str">
        <f>A7</f>
        <v>Sobrada3</v>
      </c>
      <c r="T6" s="9">
        <f t="shared" si="1"/>
        <v>3</v>
      </c>
      <c r="U6" s="9">
        <f t="shared" si="2"/>
        <v>2</v>
      </c>
      <c r="V6" s="9"/>
      <c r="W6" s="9">
        <f t="shared" si="2"/>
        <v>1</v>
      </c>
      <c r="X6" s="9">
        <f t="shared" si="2"/>
        <v>91</v>
      </c>
      <c r="Y6" s="9">
        <f t="shared" si="2"/>
        <v>79</v>
      </c>
      <c r="Z6" s="9">
        <f t="shared" si="3"/>
        <v>12</v>
      </c>
    </row>
    <row r="7" spans="1:26">
      <c r="A7" s="1" t="str">
        <f>'Equipos participantes'!F6</f>
        <v>Sobrada3</v>
      </c>
      <c r="L7" s="5" t="str">
        <f t="shared" si="0"/>
        <v>Altamira9</v>
      </c>
      <c r="M7" s="7">
        <f>IF(D11&gt;D10,1,0)</f>
        <v>0</v>
      </c>
      <c r="N7" s="7">
        <f t="shared" ref="N7" si="4">IF(M7&gt;0,"Si(M4=O4);1",0)</f>
        <v>0</v>
      </c>
      <c r="O7" s="7">
        <f>IF(D11&lt;D10,1,0)</f>
        <v>1</v>
      </c>
      <c r="P7" s="7">
        <f>D11</f>
        <v>26</v>
      </c>
      <c r="Q7" s="7">
        <f>D10</f>
        <v>30</v>
      </c>
      <c r="S7" s="1" t="str">
        <f>A8</f>
        <v>Altamira9</v>
      </c>
      <c r="T7" s="9">
        <f t="shared" si="1"/>
        <v>4</v>
      </c>
      <c r="U7" s="9">
        <f t="shared" si="2"/>
        <v>2</v>
      </c>
      <c r="V7" s="9">
        <f t="shared" si="2"/>
        <v>0</v>
      </c>
      <c r="W7" s="9">
        <f t="shared" si="2"/>
        <v>2</v>
      </c>
      <c r="X7" s="9">
        <f t="shared" si="2"/>
        <v>119</v>
      </c>
      <c r="Y7" s="9">
        <f t="shared" si="2"/>
        <v>106</v>
      </c>
      <c r="Z7" s="9">
        <f t="shared" si="3"/>
        <v>13</v>
      </c>
    </row>
    <row r="8" spans="1:26">
      <c r="A8" s="1" t="str">
        <f>'Equipos participantes'!B12</f>
        <v>Altamira9</v>
      </c>
      <c r="C8" s="2" t="s">
        <v>4</v>
      </c>
      <c r="D8" s="2"/>
      <c r="F8" s="2" t="s">
        <v>8</v>
      </c>
      <c r="G8" s="2"/>
      <c r="I8" s="2" t="s">
        <v>12</v>
      </c>
      <c r="J8" s="2"/>
      <c r="L8" s="5" t="str">
        <f t="shared" si="0"/>
        <v>Barrantes1</v>
      </c>
      <c r="M8" s="7">
        <f>IF(D15&gt;D16,1,0)</f>
        <v>1</v>
      </c>
      <c r="N8" s="7"/>
      <c r="O8" s="7">
        <f>IF(D15&lt;D16,1,0)</f>
        <v>0</v>
      </c>
      <c r="P8" s="7">
        <f>D15</f>
        <v>32</v>
      </c>
      <c r="Q8" s="7">
        <f>D16</f>
        <v>24</v>
      </c>
      <c r="S8" s="1" t="str">
        <f>A9</f>
        <v>Barrantes1</v>
      </c>
      <c r="T8" s="9">
        <f t="shared" si="1"/>
        <v>2</v>
      </c>
      <c r="U8" s="9">
        <f t="shared" si="2"/>
        <v>1</v>
      </c>
      <c r="V8" s="9"/>
      <c r="W8" s="9">
        <f t="shared" si="2"/>
        <v>1</v>
      </c>
      <c r="X8" s="9">
        <f t="shared" si="2"/>
        <v>53</v>
      </c>
      <c r="Y8" s="9">
        <f t="shared" si="2"/>
        <v>60</v>
      </c>
      <c r="Z8" s="9">
        <f t="shared" si="3"/>
        <v>-7</v>
      </c>
    </row>
    <row r="9" spans="1:26">
      <c r="A9" s="1" t="str">
        <f>'Equipos participantes'!J4</f>
        <v>Barrantes1</v>
      </c>
      <c r="C9" s="3" t="s">
        <v>2</v>
      </c>
      <c r="D9" s="3" t="s">
        <v>3</v>
      </c>
      <c r="F9" s="3" t="s">
        <v>2</v>
      </c>
      <c r="G9" s="3" t="s">
        <v>3</v>
      </c>
      <c r="I9" s="3" t="s">
        <v>2</v>
      </c>
      <c r="J9" s="3" t="s">
        <v>3</v>
      </c>
    </row>
    <row r="10" spans="1:26">
      <c r="C10" t="str">
        <f>A7</f>
        <v>Sobrada3</v>
      </c>
      <c r="D10">
        <v>30</v>
      </c>
      <c r="F10" t="str">
        <f>A7</f>
        <v>Sobrada3</v>
      </c>
      <c r="G10">
        <v>36</v>
      </c>
      <c r="I10" t="str">
        <f>A7</f>
        <v>Sobrada3</v>
      </c>
      <c r="L10" s="5" t="s">
        <v>54</v>
      </c>
      <c r="M10" s="6" t="s">
        <v>49</v>
      </c>
      <c r="N10" s="6"/>
      <c r="O10" s="5" t="s">
        <v>50</v>
      </c>
      <c r="P10" s="5" t="s">
        <v>51</v>
      </c>
      <c r="Q10" s="5" t="s">
        <v>52</v>
      </c>
    </row>
    <row r="11" spans="1:26">
      <c r="C11" t="str">
        <f>A8</f>
        <v>Altamira9</v>
      </c>
      <c r="D11">
        <v>26</v>
      </c>
      <c r="F11" t="str">
        <f>A5</f>
        <v>Altamira4</v>
      </c>
      <c r="G11">
        <v>20</v>
      </c>
      <c r="I11" t="str">
        <f>A9</f>
        <v>Barrantes1</v>
      </c>
      <c r="L11" s="6" t="str">
        <f>A5</f>
        <v>Altamira4</v>
      </c>
      <c r="M11" s="7">
        <f>IF(D16&gt;D15,1,0)</f>
        <v>0</v>
      </c>
      <c r="N11" s="7">
        <f>IF(M11=O11,1,0)</f>
        <v>0</v>
      </c>
      <c r="O11" s="7">
        <f>IF(D16&lt;D15,1,0)</f>
        <v>1</v>
      </c>
      <c r="P11" s="7">
        <f>D16</f>
        <v>24</v>
      </c>
      <c r="Q11" s="7">
        <f>D15</f>
        <v>32</v>
      </c>
    </row>
    <row r="12" spans="1:26">
      <c r="L12" s="6" t="str">
        <f t="shared" ref="L12:L15" si="5">A6</f>
        <v>Caselles3</v>
      </c>
      <c r="M12" s="7">
        <f>IF(D20&gt;D21,1,0)</f>
        <v>1</v>
      </c>
      <c r="N12" s="7">
        <f t="shared" ref="N12:N15" si="6">IF(M12=O12,1,0)</f>
        <v>0</v>
      </c>
      <c r="O12" s="7">
        <f>IF(D20&lt;D21,1,0)</f>
        <v>0</v>
      </c>
      <c r="P12" s="7">
        <f>D20</f>
        <v>33</v>
      </c>
      <c r="Q12" s="7">
        <f>D21</f>
        <v>23</v>
      </c>
    </row>
    <row r="13" spans="1:26">
      <c r="C13" s="2" t="s">
        <v>5</v>
      </c>
      <c r="D13" s="2"/>
      <c r="F13" s="2" t="s">
        <v>9</v>
      </c>
      <c r="G13" s="2"/>
      <c r="L13" s="6" t="str">
        <f t="shared" si="5"/>
        <v>Sobrada3</v>
      </c>
      <c r="M13" s="7">
        <f>IF(D21&gt;D20,1,0)</f>
        <v>0</v>
      </c>
      <c r="N13" s="7">
        <f t="shared" si="6"/>
        <v>0</v>
      </c>
      <c r="O13" s="7">
        <f>IF(D21&lt;D20,1,0)</f>
        <v>1</v>
      </c>
      <c r="P13" s="7">
        <f>D21</f>
        <v>23</v>
      </c>
      <c r="Q13" s="7">
        <f>D20</f>
        <v>33</v>
      </c>
    </row>
    <row r="14" spans="1:26">
      <c r="C14" s="3" t="s">
        <v>2</v>
      </c>
      <c r="D14" s="3" t="s">
        <v>3</v>
      </c>
      <c r="F14" s="3" t="s">
        <v>2</v>
      </c>
      <c r="G14" s="3" t="s">
        <v>3</v>
      </c>
      <c r="L14" s="6" t="str">
        <f t="shared" si="5"/>
        <v>Altamira9</v>
      </c>
      <c r="M14" s="7">
        <f>IF(G5&gt;G6,1,0)</f>
        <v>1</v>
      </c>
      <c r="N14" s="7">
        <f t="shared" si="6"/>
        <v>0</v>
      </c>
      <c r="O14" s="7">
        <f>IF(G5&lt;G6,1,0)</f>
        <v>0</v>
      </c>
      <c r="P14" s="7">
        <f>G5</f>
        <v>36</v>
      </c>
      <c r="Q14" s="7">
        <f>G6</f>
        <v>21</v>
      </c>
    </row>
    <row r="15" spans="1:26">
      <c r="C15" t="str">
        <f>A9</f>
        <v>Barrantes1</v>
      </c>
      <c r="D15">
        <v>32</v>
      </c>
      <c r="F15" t="str">
        <f>A6</f>
        <v>Caselles3</v>
      </c>
      <c r="G15">
        <v>32</v>
      </c>
      <c r="L15" s="6" t="str">
        <f t="shared" si="5"/>
        <v>Barrantes1</v>
      </c>
      <c r="M15" s="7">
        <f>IF(G6&gt;G5,1,0)</f>
        <v>0</v>
      </c>
      <c r="N15" s="7">
        <f t="shared" si="6"/>
        <v>0</v>
      </c>
      <c r="O15" s="7">
        <f>IF(G6&lt;G5,1,0)</f>
        <v>1</v>
      </c>
      <c r="P15" s="7">
        <f>G6</f>
        <v>21</v>
      </c>
      <c r="Q15" s="7">
        <f>G5</f>
        <v>36</v>
      </c>
    </row>
    <row r="16" spans="1:26">
      <c r="C16" t="str">
        <f>A5</f>
        <v>Altamira4</v>
      </c>
      <c r="D16">
        <v>24</v>
      </c>
      <c r="F16" t="str">
        <f>A8</f>
        <v>Altamira9</v>
      </c>
      <c r="G16">
        <v>24</v>
      </c>
    </row>
    <row r="17" spans="3:17">
      <c r="L17" s="5" t="s">
        <v>55</v>
      </c>
      <c r="M17" s="6" t="s">
        <v>49</v>
      </c>
      <c r="N17" s="6"/>
      <c r="O17" s="5" t="s">
        <v>50</v>
      </c>
      <c r="P17" s="5" t="s">
        <v>51</v>
      </c>
      <c r="Q17" s="5" t="s">
        <v>52</v>
      </c>
    </row>
    <row r="18" spans="3:17">
      <c r="C18" s="2" t="s">
        <v>6</v>
      </c>
      <c r="D18" s="2"/>
      <c r="F18" s="2" t="s">
        <v>10</v>
      </c>
      <c r="G18" s="2"/>
      <c r="L18" s="6" t="str">
        <f>A5</f>
        <v>Altamira4</v>
      </c>
      <c r="M18" s="7">
        <f>IF(G11&gt;G10,1,0)</f>
        <v>0</v>
      </c>
      <c r="N18" s="7">
        <f>IF(M18=O18,1,0)</f>
        <v>0</v>
      </c>
      <c r="O18" s="7">
        <f>IF(G11&lt;G10,1,0)</f>
        <v>1</v>
      </c>
      <c r="P18" s="7">
        <f>G11</f>
        <v>20</v>
      </c>
      <c r="Q18" s="7">
        <f>G10</f>
        <v>36</v>
      </c>
    </row>
    <row r="19" spans="3:17">
      <c r="C19" s="3" t="s">
        <v>2</v>
      </c>
      <c r="D19" s="3" t="s">
        <v>3</v>
      </c>
      <c r="F19" s="3" t="s">
        <v>2</v>
      </c>
      <c r="G19" s="3" t="s">
        <v>3</v>
      </c>
      <c r="L19" s="6" t="str">
        <f t="shared" ref="L19:L22" si="7">A6</f>
        <v>Caselles3</v>
      </c>
      <c r="M19" s="7">
        <f>IF(G15&gt;G16,1,0)</f>
        <v>1</v>
      </c>
      <c r="N19" s="7">
        <f t="shared" ref="N19:N22" si="8">IF(M19=O19,1,0)</f>
        <v>0</v>
      </c>
      <c r="O19" s="7">
        <f>IF(G15&lt;G16,1,0)</f>
        <v>0</v>
      </c>
      <c r="P19" s="7">
        <f>G15</f>
        <v>32</v>
      </c>
      <c r="Q19" s="7">
        <f>G16</f>
        <v>24</v>
      </c>
    </row>
    <row r="20" spans="3:17">
      <c r="C20" t="str">
        <f>A6</f>
        <v>Caselles3</v>
      </c>
      <c r="D20">
        <v>33</v>
      </c>
      <c r="F20" t="str">
        <f>A5</f>
        <v>Altamira4</v>
      </c>
      <c r="G20">
        <v>23</v>
      </c>
      <c r="L20" s="6" t="str">
        <f t="shared" si="7"/>
        <v>Sobrada3</v>
      </c>
      <c r="M20" s="7">
        <f>IF(G10&gt;G11,1,0)</f>
        <v>1</v>
      </c>
      <c r="N20" s="7">
        <f t="shared" si="8"/>
        <v>0</v>
      </c>
      <c r="O20" s="7">
        <f>IF(G10&lt;G11,1,0)</f>
        <v>0</v>
      </c>
      <c r="P20" s="7">
        <f>G10</f>
        <v>36</v>
      </c>
      <c r="Q20" s="7">
        <f>G11</f>
        <v>20</v>
      </c>
    </row>
    <row r="21" spans="3:17">
      <c r="C21" t="str">
        <f>A7</f>
        <v>Sobrada3</v>
      </c>
      <c r="D21">
        <v>23</v>
      </c>
      <c r="F21" t="str">
        <f>A8</f>
        <v>Altamira9</v>
      </c>
      <c r="G21">
        <v>33</v>
      </c>
      <c r="L21" s="6" t="str">
        <f t="shared" si="7"/>
        <v>Altamira9</v>
      </c>
      <c r="M21" s="7">
        <f>IF(G16&gt;G15,1,0)</f>
        <v>0</v>
      </c>
      <c r="N21" s="7">
        <f t="shared" si="8"/>
        <v>0</v>
      </c>
      <c r="O21" s="7">
        <f>IF(G16&lt;G15,1,0)</f>
        <v>1</v>
      </c>
      <c r="P21" s="7">
        <f>G16</f>
        <v>24</v>
      </c>
      <c r="Q21" s="7">
        <f>G15</f>
        <v>32</v>
      </c>
    </row>
    <row r="22" spans="3:17">
      <c r="L22" s="6" t="str">
        <f t="shared" si="7"/>
        <v>Barrantes1</v>
      </c>
      <c r="M22" s="7">
        <f>IF(J6&gt;J5,1,0)</f>
        <v>0</v>
      </c>
      <c r="N22" s="7">
        <f t="shared" si="8"/>
        <v>1</v>
      </c>
      <c r="O22" s="7">
        <f>IF(J6&lt;J5,1,0)</f>
        <v>0</v>
      </c>
      <c r="P22" s="7">
        <f>J6</f>
        <v>0</v>
      </c>
      <c r="Q22" s="7">
        <f>J5</f>
        <v>0</v>
      </c>
    </row>
    <row r="24" spans="3:17">
      <c r="L24" s="5" t="s">
        <v>56</v>
      </c>
      <c r="M24" s="6" t="s">
        <v>49</v>
      </c>
      <c r="N24" s="6"/>
      <c r="O24" s="5" t="s">
        <v>50</v>
      </c>
      <c r="P24" s="5" t="s">
        <v>51</v>
      </c>
      <c r="Q24" s="5" t="s">
        <v>52</v>
      </c>
    </row>
    <row r="25" spans="3:17">
      <c r="L25" s="6" t="str">
        <f>A5</f>
        <v>Altamira4</v>
      </c>
      <c r="M25" s="7">
        <f>IF(G20&gt;G21,1,0)</f>
        <v>0</v>
      </c>
      <c r="N25" s="7">
        <f>IF(M25=O25,1,0)</f>
        <v>0</v>
      </c>
      <c r="O25" s="7">
        <f>IF(G20&lt;G21,1,0)</f>
        <v>1</v>
      </c>
      <c r="P25" s="7">
        <f>G20</f>
        <v>23</v>
      </c>
      <c r="Q25" s="7">
        <f>G21</f>
        <v>33</v>
      </c>
    </row>
    <row r="26" spans="3:17">
      <c r="L26" s="6" t="str">
        <f t="shared" ref="L26:L29" si="9">A6</f>
        <v>Caselles3</v>
      </c>
      <c r="M26" s="7">
        <f>IF(J5&gt;J6,1,0)</f>
        <v>0</v>
      </c>
      <c r="N26" s="7">
        <f t="shared" ref="N26:N29" si="10">IF(M26=O26,1,0)</f>
        <v>1</v>
      </c>
      <c r="O26" s="7">
        <f>IF(J5&lt;J6,1,0)</f>
        <v>0</v>
      </c>
      <c r="P26" s="7">
        <f>J5</f>
        <v>0</v>
      </c>
      <c r="Q26" s="7">
        <f>J6</f>
        <v>0</v>
      </c>
    </row>
    <row r="27" spans="3:17">
      <c r="L27" s="6" t="str">
        <f t="shared" si="9"/>
        <v>Sobrada3</v>
      </c>
      <c r="M27" s="7">
        <f>IF(J10&gt;J11,1,0)</f>
        <v>0</v>
      </c>
      <c r="N27" s="7">
        <f t="shared" si="10"/>
        <v>1</v>
      </c>
      <c r="O27" s="7">
        <f>IF(J10&lt;J11,1,0)</f>
        <v>0</v>
      </c>
      <c r="P27" s="7">
        <f>J10</f>
        <v>0</v>
      </c>
      <c r="Q27" s="7">
        <f>J11</f>
        <v>0</v>
      </c>
    </row>
    <row r="28" spans="3:17">
      <c r="L28" s="6" t="str">
        <f t="shared" si="9"/>
        <v>Altamira9</v>
      </c>
      <c r="M28" s="7">
        <f>IF(G21&gt;G20,1,0)</f>
        <v>1</v>
      </c>
      <c r="N28" s="7">
        <f t="shared" si="10"/>
        <v>0</v>
      </c>
      <c r="O28" s="7">
        <f>IF(G21&lt;G20,1,0)</f>
        <v>0</v>
      </c>
      <c r="P28" s="7">
        <f>G21</f>
        <v>33</v>
      </c>
      <c r="Q28" s="7">
        <f>G20</f>
        <v>23</v>
      </c>
    </row>
    <row r="29" spans="3:17">
      <c r="L29" s="6" t="str">
        <f t="shared" si="9"/>
        <v>Barrantes1</v>
      </c>
      <c r="M29" s="7">
        <f>IF(J6&gt;J5,1,0)</f>
        <v>0</v>
      </c>
      <c r="N29" s="7">
        <f t="shared" si="10"/>
        <v>1</v>
      </c>
      <c r="O29" s="7">
        <f>IF(J6&lt;J5,1,0)</f>
        <v>0</v>
      </c>
      <c r="P29" s="7">
        <f>J6</f>
        <v>0</v>
      </c>
      <c r="Q29" s="7">
        <f>J5</f>
        <v>0</v>
      </c>
    </row>
  </sheetData>
  <mergeCells count="1">
    <mergeCell ref="S2:Z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Z29"/>
  <sheetViews>
    <sheetView topLeftCell="B1" zoomScale="80" zoomScaleNormal="80" workbookViewId="0">
      <selection activeCell="N31" sqref="N31"/>
    </sheetView>
  </sheetViews>
  <sheetFormatPr baseColWidth="10" defaultRowHeight="15"/>
  <sheetData>
    <row r="1" spans="1:26" ht="18.75">
      <c r="A1" s="8" t="s">
        <v>60</v>
      </c>
      <c r="B1" s="8"/>
      <c r="C1" s="8"/>
      <c r="D1" s="8"/>
      <c r="E1" s="8"/>
      <c r="F1" s="8"/>
      <c r="G1" s="8"/>
      <c r="H1" s="8"/>
      <c r="I1" s="8"/>
      <c r="J1" s="8"/>
    </row>
    <row r="2" spans="1:26" ht="18.75">
      <c r="S2" s="18" t="s">
        <v>65</v>
      </c>
      <c r="T2" s="18"/>
      <c r="U2" s="18"/>
      <c r="V2" s="18"/>
      <c r="W2" s="18"/>
      <c r="X2" s="18"/>
      <c r="Y2" s="18"/>
      <c r="Z2" s="18"/>
    </row>
    <row r="3" spans="1:26">
      <c r="C3" s="2" t="s">
        <v>0</v>
      </c>
      <c r="D3" s="2"/>
      <c r="F3" s="2" t="s">
        <v>7</v>
      </c>
      <c r="G3" s="2"/>
      <c r="I3" s="2" t="s">
        <v>11</v>
      </c>
      <c r="J3" s="2"/>
      <c r="L3" s="5" t="s">
        <v>53</v>
      </c>
      <c r="M3" s="6" t="s">
        <v>49</v>
      </c>
      <c r="N3" s="6" t="s">
        <v>66</v>
      </c>
      <c r="O3" s="5" t="s">
        <v>50</v>
      </c>
      <c r="P3" s="5" t="s">
        <v>51</v>
      </c>
      <c r="Q3" s="5" t="s">
        <v>52</v>
      </c>
      <c r="T3" s="5" t="s">
        <v>69</v>
      </c>
      <c r="U3" s="5" t="s">
        <v>61</v>
      </c>
      <c r="V3" s="5" t="s">
        <v>62</v>
      </c>
      <c r="W3" s="5" t="s">
        <v>63</v>
      </c>
      <c r="X3" s="5" t="s">
        <v>67</v>
      </c>
      <c r="Y3" s="5" t="s">
        <v>68</v>
      </c>
      <c r="Z3" s="5" t="s">
        <v>64</v>
      </c>
    </row>
    <row r="4" spans="1:26">
      <c r="C4" s="3" t="s">
        <v>2</v>
      </c>
      <c r="D4" s="3" t="s">
        <v>3</v>
      </c>
      <c r="F4" s="3" t="s">
        <v>2</v>
      </c>
      <c r="G4" s="3" t="s">
        <v>3</v>
      </c>
      <c r="I4" s="3" t="s">
        <v>2</v>
      </c>
      <c r="J4" s="3" t="s">
        <v>3</v>
      </c>
      <c r="L4" s="6" t="str">
        <f>A5</f>
        <v>Barrantes2</v>
      </c>
      <c r="M4" s="7">
        <f>IF(D5&gt;D6,1,0)</f>
        <v>0</v>
      </c>
      <c r="N4" s="7">
        <f>IF(M4=O4,1,0)</f>
        <v>0</v>
      </c>
      <c r="O4" s="7">
        <f>IF(D5&lt;D6,1,0)</f>
        <v>1</v>
      </c>
      <c r="P4" s="7">
        <f>D5</f>
        <v>22</v>
      </c>
      <c r="Q4" s="7">
        <f>D6</f>
        <v>34</v>
      </c>
      <c r="S4" s="1" t="str">
        <f>A5</f>
        <v>Barrantes2</v>
      </c>
      <c r="T4" s="9">
        <f>U4+V4+W4</f>
        <v>4</v>
      </c>
      <c r="U4" s="9">
        <f>M4+M11+M18+M25</f>
        <v>0</v>
      </c>
      <c r="V4" s="9">
        <f>N4+N11+N18+N25</f>
        <v>0</v>
      </c>
      <c r="W4" s="9">
        <f>O4+O11+O18+O25</f>
        <v>4</v>
      </c>
      <c r="X4" s="9">
        <f>P4+P11+P18+P25</f>
        <v>79</v>
      </c>
      <c r="Y4" s="9">
        <f>Q4+Q11+Q18+Q25</f>
        <v>145</v>
      </c>
      <c r="Z4" s="9">
        <f>X4-Y4</f>
        <v>-66</v>
      </c>
    </row>
    <row r="5" spans="1:26">
      <c r="A5" s="1" t="str">
        <f>'Equipos participantes'!J5</f>
        <v>Barrantes2</v>
      </c>
      <c r="C5" t="str">
        <f>A5</f>
        <v>Barrantes2</v>
      </c>
      <c r="D5">
        <v>22</v>
      </c>
      <c r="F5" t="str">
        <f>A8</f>
        <v>Sobrada4</v>
      </c>
      <c r="G5">
        <v>33</v>
      </c>
      <c r="I5" t="str">
        <f>A6</f>
        <v>Altamira5</v>
      </c>
      <c r="L5" s="5" t="str">
        <f t="shared" ref="L5:L8" si="0">A6</f>
        <v>Altamira5</v>
      </c>
      <c r="M5" s="7">
        <f>IF(D6&gt;D5,1,0)</f>
        <v>1</v>
      </c>
      <c r="N5" s="7">
        <f t="shared" ref="N5:N8" si="1">IF(M5=O5,1,0)</f>
        <v>0</v>
      </c>
      <c r="O5" s="7">
        <f>IF(D6&lt;D5,1,0)</f>
        <v>0</v>
      </c>
      <c r="P5" s="7">
        <f>D6</f>
        <v>34</v>
      </c>
      <c r="Q5" s="7">
        <f>D5</f>
        <v>22</v>
      </c>
      <c r="S5" s="1" t="str">
        <f>A6</f>
        <v>Altamira5</v>
      </c>
      <c r="T5" s="9">
        <f t="shared" ref="T5:T8" si="2">U5+V5+W5</f>
        <v>4</v>
      </c>
      <c r="U5" s="9">
        <f t="shared" ref="U5:Y8" si="3">M5+M12+M19+M26</f>
        <v>1</v>
      </c>
      <c r="V5" s="9">
        <f t="shared" si="3"/>
        <v>1</v>
      </c>
      <c r="W5" s="9">
        <f t="shared" si="3"/>
        <v>2</v>
      </c>
      <c r="X5" s="9">
        <f t="shared" si="3"/>
        <v>83</v>
      </c>
      <c r="Y5" s="9">
        <f t="shared" si="3"/>
        <v>85</v>
      </c>
      <c r="Z5" s="9">
        <f t="shared" ref="Z5:Z8" si="4">X5-Y5</f>
        <v>-2</v>
      </c>
    </row>
    <row r="6" spans="1:26">
      <c r="A6" s="1" t="str">
        <f>'Equipos participantes'!B8</f>
        <v>Altamira5</v>
      </c>
      <c r="C6" t="str">
        <f>A6</f>
        <v>Altamira5</v>
      </c>
      <c r="D6">
        <v>34</v>
      </c>
      <c r="F6" t="str">
        <f>A9</f>
        <v>Altamira10</v>
      </c>
      <c r="G6">
        <v>23</v>
      </c>
      <c r="I6" t="str">
        <f>A9</f>
        <v>Altamira10</v>
      </c>
      <c r="L6" s="5" t="str">
        <f t="shared" si="0"/>
        <v>Caselles4</v>
      </c>
      <c r="M6" s="7">
        <f>IF(D10&gt;D11,1,0)</f>
        <v>1</v>
      </c>
      <c r="N6" s="7">
        <f t="shared" si="1"/>
        <v>0</v>
      </c>
      <c r="O6" s="7">
        <f>IF(D10&lt;D11,1,0)</f>
        <v>0</v>
      </c>
      <c r="P6" s="7">
        <f>D15</f>
        <v>37</v>
      </c>
      <c r="Q6" s="7">
        <f>D11</f>
        <v>26</v>
      </c>
      <c r="S6" s="1" t="str">
        <f>A7</f>
        <v>Caselles4</v>
      </c>
      <c r="T6" s="9">
        <f t="shared" si="2"/>
        <v>3</v>
      </c>
      <c r="U6" s="9">
        <f t="shared" si="3"/>
        <v>3</v>
      </c>
      <c r="V6" s="9">
        <f t="shared" si="3"/>
        <v>0</v>
      </c>
      <c r="W6" s="9">
        <f t="shared" si="3"/>
        <v>0</v>
      </c>
      <c r="X6" s="9">
        <f t="shared" si="3"/>
        <v>102</v>
      </c>
      <c r="Y6" s="9">
        <f t="shared" si="3"/>
        <v>73</v>
      </c>
      <c r="Z6" s="9">
        <f t="shared" si="4"/>
        <v>29</v>
      </c>
    </row>
    <row r="7" spans="1:26">
      <c r="A7" s="1" t="str">
        <f>'Equipos participantes'!D7</f>
        <v>Caselles4</v>
      </c>
      <c r="L7" s="5" t="str">
        <f t="shared" si="0"/>
        <v>Sobrada4</v>
      </c>
      <c r="M7" s="7">
        <f>IF(D11&gt;D10,1,0)</f>
        <v>0</v>
      </c>
      <c r="N7" s="7">
        <f t="shared" si="1"/>
        <v>0</v>
      </c>
      <c r="O7" s="7">
        <f>IF(D11&lt;D10,1,0)</f>
        <v>1</v>
      </c>
      <c r="P7" s="7">
        <f>D11</f>
        <v>26</v>
      </c>
      <c r="Q7" s="7">
        <f>D10</f>
        <v>30</v>
      </c>
      <c r="S7" s="1" t="str">
        <f>A8</f>
        <v>Sobrada4</v>
      </c>
      <c r="T7" s="9">
        <f t="shared" si="2"/>
        <v>4</v>
      </c>
      <c r="U7" s="9">
        <f t="shared" si="3"/>
        <v>3</v>
      </c>
      <c r="V7" s="9">
        <f t="shared" si="3"/>
        <v>0</v>
      </c>
      <c r="W7" s="9">
        <f t="shared" si="3"/>
        <v>1</v>
      </c>
      <c r="X7" s="9">
        <f t="shared" si="3"/>
        <v>131</v>
      </c>
      <c r="Y7" s="9">
        <f t="shared" si="3"/>
        <v>93</v>
      </c>
      <c r="Z7" s="9">
        <f t="shared" si="4"/>
        <v>38</v>
      </c>
    </row>
    <row r="8" spans="1:26">
      <c r="A8" s="1" t="str">
        <f>'Equipos participantes'!F7</f>
        <v>Sobrada4</v>
      </c>
      <c r="C8" s="2" t="s">
        <v>4</v>
      </c>
      <c r="D8" s="2"/>
      <c r="F8" s="2" t="s">
        <v>8</v>
      </c>
      <c r="G8" s="2"/>
      <c r="I8" s="2" t="s">
        <v>12</v>
      </c>
      <c r="J8" s="2"/>
      <c r="L8" s="5" t="str">
        <f t="shared" si="0"/>
        <v>Altamira10</v>
      </c>
      <c r="M8" s="7">
        <f>IF(D15&gt;D16,1,0)</f>
        <v>1</v>
      </c>
      <c r="N8" s="7">
        <f t="shared" si="1"/>
        <v>0</v>
      </c>
      <c r="O8" s="7">
        <f>IF(D15&lt;D16,1,0)</f>
        <v>0</v>
      </c>
      <c r="P8" s="7">
        <f>D15</f>
        <v>37</v>
      </c>
      <c r="Q8" s="7">
        <f>D16</f>
        <v>19</v>
      </c>
      <c r="S8" s="1" t="str">
        <f>A9</f>
        <v>Altamira10</v>
      </c>
      <c r="T8" s="9">
        <f t="shared" si="2"/>
        <v>2</v>
      </c>
      <c r="U8" s="9">
        <f t="shared" si="3"/>
        <v>1</v>
      </c>
      <c r="V8" s="9">
        <f t="shared" si="3"/>
        <v>0</v>
      </c>
      <c r="W8" s="9">
        <f t="shared" si="3"/>
        <v>1</v>
      </c>
      <c r="X8" s="9">
        <f t="shared" si="3"/>
        <v>60</v>
      </c>
      <c r="Y8" s="9">
        <f t="shared" si="3"/>
        <v>52</v>
      </c>
      <c r="Z8" s="9">
        <f t="shared" si="4"/>
        <v>8</v>
      </c>
    </row>
    <row r="9" spans="1:26">
      <c r="A9" s="1" t="str">
        <f>'Equipos participantes'!B13</f>
        <v>Altamira10</v>
      </c>
      <c r="C9" s="3" t="s">
        <v>2</v>
      </c>
      <c r="D9" s="3" t="s">
        <v>3</v>
      </c>
      <c r="F9" s="3" t="s">
        <v>2</v>
      </c>
      <c r="G9" s="3" t="s">
        <v>3</v>
      </c>
      <c r="I9" s="3" t="s">
        <v>2</v>
      </c>
      <c r="J9" s="3" t="s">
        <v>3</v>
      </c>
    </row>
    <row r="10" spans="1:26">
      <c r="C10" t="str">
        <f>A7</f>
        <v>Caselles4</v>
      </c>
      <c r="D10">
        <v>30</v>
      </c>
      <c r="F10" t="str">
        <f>A7</f>
        <v>Caselles4</v>
      </c>
      <c r="G10">
        <v>34</v>
      </c>
      <c r="I10" t="str">
        <f>A7</f>
        <v>Caselles4</v>
      </c>
      <c r="L10" s="5" t="s">
        <v>54</v>
      </c>
      <c r="M10" s="6" t="s">
        <v>49</v>
      </c>
      <c r="N10" s="6"/>
      <c r="O10" s="5" t="s">
        <v>50</v>
      </c>
      <c r="P10" s="5" t="s">
        <v>51</v>
      </c>
      <c r="Q10" s="5" t="s">
        <v>52</v>
      </c>
    </row>
    <row r="11" spans="1:26">
      <c r="C11" t="str">
        <f>A8</f>
        <v>Sobrada4</v>
      </c>
      <c r="D11">
        <v>26</v>
      </c>
      <c r="F11" t="str">
        <f>A5</f>
        <v>Barrantes2</v>
      </c>
      <c r="G11">
        <v>22</v>
      </c>
      <c r="I11" t="str">
        <f>A9</f>
        <v>Altamira10</v>
      </c>
      <c r="L11" s="6" t="str">
        <f>A5</f>
        <v>Barrantes2</v>
      </c>
      <c r="M11" s="7">
        <f>IF(D16&gt;D15,1,0)</f>
        <v>0</v>
      </c>
      <c r="N11" s="7">
        <f>IF(M11=O11,1,0)</f>
        <v>0</v>
      </c>
      <c r="O11" s="7">
        <f>IF(D16&lt;D15,1,0)</f>
        <v>1</v>
      </c>
      <c r="P11" s="7">
        <f>D16</f>
        <v>19</v>
      </c>
      <c r="Q11" s="7">
        <f>D15</f>
        <v>37</v>
      </c>
    </row>
    <row r="12" spans="1:26">
      <c r="L12" s="6" t="str">
        <f t="shared" ref="L12:L15" si="5">A6</f>
        <v>Altamira5</v>
      </c>
      <c r="M12" s="7">
        <f>IF(D20&gt;D21,1,0)</f>
        <v>0</v>
      </c>
      <c r="N12" s="7">
        <f t="shared" ref="N12:N15" si="6">IF(M12=O12,1,0)</f>
        <v>0</v>
      </c>
      <c r="O12" s="7">
        <f>IF(D20&lt;D21,1,0)</f>
        <v>1</v>
      </c>
      <c r="P12" s="7">
        <f>D20</f>
        <v>25</v>
      </c>
      <c r="Q12" s="7">
        <f>D21</f>
        <v>31</v>
      </c>
    </row>
    <row r="13" spans="1:26">
      <c r="C13" s="2" t="s">
        <v>5</v>
      </c>
      <c r="D13" s="2"/>
      <c r="F13" s="2" t="s">
        <v>9</v>
      </c>
      <c r="G13" s="2"/>
      <c r="L13" s="6" t="str">
        <f t="shared" si="5"/>
        <v>Caselles4</v>
      </c>
      <c r="M13" s="7">
        <f>IF(D21&gt;D20,1,0)</f>
        <v>1</v>
      </c>
      <c r="N13" s="7">
        <f t="shared" si="6"/>
        <v>0</v>
      </c>
      <c r="O13" s="7">
        <f>IF(D21&lt;D20,1,0)</f>
        <v>0</v>
      </c>
      <c r="P13" s="7">
        <f>D21</f>
        <v>31</v>
      </c>
      <c r="Q13" s="7">
        <f>D20</f>
        <v>25</v>
      </c>
    </row>
    <row r="14" spans="1:26">
      <c r="C14" s="3" t="s">
        <v>2</v>
      </c>
      <c r="D14" s="3" t="s">
        <v>3</v>
      </c>
      <c r="F14" s="3" t="s">
        <v>2</v>
      </c>
      <c r="G14" s="3" t="s">
        <v>3</v>
      </c>
      <c r="L14" s="6" t="str">
        <f t="shared" si="5"/>
        <v>Sobrada4</v>
      </c>
      <c r="M14" s="7">
        <f>IF(G5&gt;G6,1,0)</f>
        <v>1</v>
      </c>
      <c r="N14" s="7">
        <f t="shared" si="6"/>
        <v>0</v>
      </c>
      <c r="O14" s="7">
        <f>IF(G5&lt;G6,1,0)</f>
        <v>0</v>
      </c>
      <c r="P14" s="7">
        <f>G5</f>
        <v>33</v>
      </c>
      <c r="Q14" s="7">
        <f>G6</f>
        <v>23</v>
      </c>
    </row>
    <row r="15" spans="1:26">
      <c r="C15" t="str">
        <f>A9</f>
        <v>Altamira10</v>
      </c>
      <c r="D15">
        <v>37</v>
      </c>
      <c r="F15" t="str">
        <f>A6</f>
        <v>Altamira5</v>
      </c>
      <c r="G15">
        <v>24</v>
      </c>
      <c r="L15" s="6" t="str">
        <f t="shared" si="5"/>
        <v>Altamira10</v>
      </c>
      <c r="M15" s="7">
        <f>IF(G6&gt;G5,1,0)</f>
        <v>0</v>
      </c>
      <c r="N15" s="7">
        <f t="shared" si="6"/>
        <v>0</v>
      </c>
      <c r="O15" s="7">
        <f>IF(G6&lt;G5,1,0)</f>
        <v>1</v>
      </c>
      <c r="P15" s="7">
        <f>G6</f>
        <v>23</v>
      </c>
      <c r="Q15" s="7">
        <f>G5</f>
        <v>33</v>
      </c>
    </row>
    <row r="16" spans="1:26">
      <c r="C16" t="str">
        <f>A5</f>
        <v>Barrantes2</v>
      </c>
      <c r="D16">
        <v>19</v>
      </c>
      <c r="F16" t="str">
        <f>A8</f>
        <v>Sobrada4</v>
      </c>
      <c r="G16">
        <v>32</v>
      </c>
    </row>
    <row r="17" spans="3:17">
      <c r="L17" s="5" t="s">
        <v>55</v>
      </c>
      <c r="M17" s="6" t="s">
        <v>49</v>
      </c>
      <c r="N17" s="6"/>
      <c r="O17" s="5" t="s">
        <v>50</v>
      </c>
      <c r="P17" s="5" t="s">
        <v>51</v>
      </c>
      <c r="Q17" s="5" t="s">
        <v>52</v>
      </c>
    </row>
    <row r="18" spans="3:17">
      <c r="C18" s="2" t="s">
        <v>6</v>
      </c>
      <c r="D18" s="2"/>
      <c r="F18" s="2" t="s">
        <v>10</v>
      </c>
      <c r="G18" s="2"/>
      <c r="L18" s="6" t="str">
        <f>A5</f>
        <v>Barrantes2</v>
      </c>
      <c r="M18" s="7">
        <f>IF(G11&gt;G10,1,0)</f>
        <v>0</v>
      </c>
      <c r="N18" s="7">
        <f>IF(M18=O18,1,0)</f>
        <v>0</v>
      </c>
      <c r="O18" s="7">
        <f>IF(G11&lt;G10,1,0)</f>
        <v>1</v>
      </c>
      <c r="P18" s="7">
        <f>G11</f>
        <v>22</v>
      </c>
      <c r="Q18" s="7">
        <f>G10</f>
        <v>34</v>
      </c>
    </row>
    <row r="19" spans="3:17">
      <c r="C19" s="3" t="s">
        <v>2</v>
      </c>
      <c r="D19" s="3" t="s">
        <v>3</v>
      </c>
      <c r="F19" s="3" t="s">
        <v>2</v>
      </c>
      <c r="G19" s="3" t="s">
        <v>3</v>
      </c>
      <c r="L19" s="6" t="str">
        <f t="shared" ref="L19:L22" si="7">A6</f>
        <v>Altamira5</v>
      </c>
      <c r="M19" s="7">
        <f>IF(G15&gt;G16,1,0)</f>
        <v>0</v>
      </c>
      <c r="N19" s="7">
        <f t="shared" ref="N19:N21" si="8">IF(M19=O19,1,0)</f>
        <v>0</v>
      </c>
      <c r="O19" s="7">
        <f>IF(G15&lt;G16,1,0)</f>
        <v>1</v>
      </c>
      <c r="P19" s="7">
        <f>G15</f>
        <v>24</v>
      </c>
      <c r="Q19" s="7">
        <f>G16</f>
        <v>32</v>
      </c>
    </row>
    <row r="20" spans="3:17">
      <c r="C20" t="str">
        <f>A6</f>
        <v>Altamira5</v>
      </c>
      <c r="D20">
        <v>25</v>
      </c>
      <c r="F20" t="str">
        <f>A5</f>
        <v>Barrantes2</v>
      </c>
      <c r="G20">
        <v>16</v>
      </c>
      <c r="L20" s="6" t="str">
        <f t="shared" si="7"/>
        <v>Caselles4</v>
      </c>
      <c r="M20" s="7">
        <f>IF(G10&gt;G11,1,0)</f>
        <v>1</v>
      </c>
      <c r="N20" s="7">
        <f t="shared" si="8"/>
        <v>0</v>
      </c>
      <c r="O20" s="7">
        <f>IF(G10&lt;G11,1,0)</f>
        <v>0</v>
      </c>
      <c r="P20" s="7">
        <f>G10</f>
        <v>34</v>
      </c>
      <c r="Q20" s="7">
        <f>G11</f>
        <v>22</v>
      </c>
    </row>
    <row r="21" spans="3:17">
      <c r="C21" t="str">
        <f>A7</f>
        <v>Caselles4</v>
      </c>
      <c r="D21">
        <v>31</v>
      </c>
      <c r="F21" t="str">
        <f>A8</f>
        <v>Sobrada4</v>
      </c>
      <c r="G21">
        <v>40</v>
      </c>
      <c r="H21" t="s">
        <v>71</v>
      </c>
      <c r="L21" s="6" t="str">
        <f t="shared" si="7"/>
        <v>Sobrada4</v>
      </c>
      <c r="M21" s="7">
        <f>IF(G16&gt;G15,1,0)</f>
        <v>1</v>
      </c>
      <c r="N21" s="7">
        <f t="shared" si="8"/>
        <v>0</v>
      </c>
      <c r="O21" s="7">
        <f>IF(G16&lt;G15,1,0)</f>
        <v>0</v>
      </c>
      <c r="P21" s="7">
        <f>G16</f>
        <v>32</v>
      </c>
      <c r="Q21" s="7">
        <f>G15</f>
        <v>24</v>
      </c>
    </row>
    <row r="22" spans="3:17">
      <c r="L22" s="6" t="str">
        <f t="shared" si="7"/>
        <v>Altamira10</v>
      </c>
      <c r="M22" s="7">
        <f>IF(J6&gt;J5,1,0)</f>
        <v>0</v>
      </c>
      <c r="N22" s="7"/>
      <c r="O22" s="7">
        <f>IF(J6&lt;J5,1,0)</f>
        <v>0</v>
      </c>
      <c r="P22" s="7">
        <f>J6</f>
        <v>0</v>
      </c>
      <c r="Q22" s="7">
        <f>J5</f>
        <v>0</v>
      </c>
    </row>
    <row r="24" spans="3:17">
      <c r="L24" s="5" t="s">
        <v>56</v>
      </c>
      <c r="M24" s="6" t="s">
        <v>49</v>
      </c>
      <c r="N24" s="6"/>
      <c r="O24" s="5" t="s">
        <v>50</v>
      </c>
      <c r="P24" s="5" t="s">
        <v>51</v>
      </c>
      <c r="Q24" s="5" t="s">
        <v>52</v>
      </c>
    </row>
    <row r="25" spans="3:17">
      <c r="L25" s="6" t="str">
        <f>A5</f>
        <v>Barrantes2</v>
      </c>
      <c r="M25" s="7">
        <f>IF(G20&gt;G21,1,0)</f>
        <v>0</v>
      </c>
      <c r="N25" s="7">
        <f>IF(M25=O25,1,0)</f>
        <v>0</v>
      </c>
      <c r="O25" s="7">
        <f>IF(G20&lt;G21,1,0)</f>
        <v>1</v>
      </c>
      <c r="P25" s="7">
        <f>G20</f>
        <v>16</v>
      </c>
      <c r="Q25" s="7">
        <f>G21</f>
        <v>40</v>
      </c>
    </row>
    <row r="26" spans="3:17">
      <c r="L26" s="6" t="str">
        <f t="shared" ref="L26:L29" si="9">A6</f>
        <v>Altamira5</v>
      </c>
      <c r="M26" s="7">
        <f>IF(J5&gt;J6,1,0)</f>
        <v>0</v>
      </c>
      <c r="N26" s="7">
        <f t="shared" ref="N26:N28" si="10">IF(M26=O26,1,0)</f>
        <v>1</v>
      </c>
      <c r="O26" s="7">
        <f>IF(J5&lt;J6,1,0)</f>
        <v>0</v>
      </c>
      <c r="P26" s="7">
        <f>J5</f>
        <v>0</v>
      </c>
      <c r="Q26" s="7">
        <f>J6</f>
        <v>0</v>
      </c>
    </row>
    <row r="27" spans="3:17">
      <c r="L27" s="6" t="str">
        <f t="shared" si="9"/>
        <v>Caselles4</v>
      </c>
      <c r="M27" s="7">
        <f>IF(J10&gt;J11,1,0)</f>
        <v>0</v>
      </c>
      <c r="N27" s="7"/>
      <c r="O27" s="7">
        <f>IF(J10&lt;J11,1,0)</f>
        <v>0</v>
      </c>
      <c r="P27" s="7">
        <f>J10</f>
        <v>0</v>
      </c>
      <c r="Q27" s="7">
        <f>J11</f>
        <v>0</v>
      </c>
    </row>
    <row r="28" spans="3:17">
      <c r="L28" s="6" t="str">
        <f t="shared" si="9"/>
        <v>Sobrada4</v>
      </c>
      <c r="M28" s="7">
        <f>IF(G21&gt;G20,1,0)</f>
        <v>1</v>
      </c>
      <c r="N28" s="7">
        <f t="shared" si="10"/>
        <v>0</v>
      </c>
      <c r="O28" s="7">
        <f>IF(G21&lt;G20,1,0)</f>
        <v>0</v>
      </c>
      <c r="P28" s="7">
        <f>G21</f>
        <v>40</v>
      </c>
      <c r="Q28" s="7">
        <f>G20</f>
        <v>16</v>
      </c>
    </row>
    <row r="29" spans="3:17">
      <c r="L29" s="6" t="str">
        <f t="shared" si="9"/>
        <v>Altamira10</v>
      </c>
      <c r="M29" s="7">
        <f>IF(J6&gt;J5,1,0)</f>
        <v>0</v>
      </c>
      <c r="N29" s="7"/>
      <c r="O29" s="7">
        <f>IF(J6&lt;J5,1,0)</f>
        <v>0</v>
      </c>
      <c r="P29" s="7">
        <f>J6</f>
        <v>0</v>
      </c>
      <c r="Q29" s="7">
        <f>J5</f>
        <v>0</v>
      </c>
    </row>
  </sheetData>
  <mergeCells count="1">
    <mergeCell ref="S2:Z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K28"/>
  <sheetViews>
    <sheetView zoomScale="90" zoomScaleNormal="90" workbookViewId="0">
      <selection activeCell="B3" sqref="B3:K28"/>
    </sheetView>
  </sheetViews>
  <sheetFormatPr baseColWidth="10" defaultRowHeight="15"/>
  <cols>
    <col min="10" max="10" width="22.85546875" style="19" bestFit="1" customWidth="1"/>
    <col min="11" max="11" width="11.42578125" style="19"/>
  </cols>
  <sheetData>
    <row r="1" spans="1:11" ht="31.5">
      <c r="A1" s="28" t="s">
        <v>75</v>
      </c>
    </row>
    <row r="2" spans="1:11">
      <c r="B2" s="10" t="s">
        <v>74</v>
      </c>
      <c r="C2" s="11"/>
      <c r="D2" s="11"/>
      <c r="E2" s="11"/>
      <c r="F2" s="11"/>
      <c r="G2" s="11"/>
      <c r="H2" s="11"/>
      <c r="I2" s="11"/>
      <c r="J2" s="20"/>
      <c r="K2" s="24"/>
    </row>
    <row r="3" spans="1:11">
      <c r="B3" s="12" t="s">
        <v>70</v>
      </c>
      <c r="C3" s="6" t="s">
        <v>69</v>
      </c>
      <c r="D3" s="6" t="s">
        <v>61</v>
      </c>
      <c r="E3" s="6" t="s">
        <v>62</v>
      </c>
      <c r="F3" s="6" t="s">
        <v>63</v>
      </c>
      <c r="G3" s="6" t="s">
        <v>51</v>
      </c>
      <c r="H3" s="6" t="s">
        <v>52</v>
      </c>
      <c r="I3" s="6" t="s">
        <v>64</v>
      </c>
      <c r="J3" s="21" t="s">
        <v>72</v>
      </c>
      <c r="K3" s="25" t="s">
        <v>73</v>
      </c>
    </row>
    <row r="4" spans="1:11">
      <c r="B4" s="13" t="s">
        <v>32</v>
      </c>
      <c r="C4" s="14">
        <f>Grupo5!T6</f>
        <v>3</v>
      </c>
      <c r="D4" s="14">
        <f>Grupo5!U6</f>
        <v>3</v>
      </c>
      <c r="E4" s="14">
        <f>Grupo5!V6</f>
        <v>0</v>
      </c>
      <c r="F4" s="14">
        <f>Grupo5!W6</f>
        <v>0</v>
      </c>
      <c r="G4" s="14">
        <f>Grupo5!X6</f>
        <v>102</v>
      </c>
      <c r="H4" s="14">
        <f>Grupo5!Y6</f>
        <v>73</v>
      </c>
      <c r="I4" s="14">
        <f>Grupo5!Z6</f>
        <v>29</v>
      </c>
      <c r="J4" s="22">
        <f>((D4*3)+(E4*2)+F4)/C4</f>
        <v>3</v>
      </c>
      <c r="K4" s="26">
        <f>I4/C4</f>
        <v>9.6666666666666661</v>
      </c>
    </row>
    <row r="5" spans="1:11">
      <c r="B5" s="13" t="s">
        <v>31</v>
      </c>
      <c r="C5" s="14">
        <f>Grupo4!T5</f>
        <v>3</v>
      </c>
      <c r="D5" s="14">
        <f>Grupo4!U5</f>
        <v>3</v>
      </c>
      <c r="E5" s="14">
        <f>Grupo4!V5</f>
        <v>0</v>
      </c>
      <c r="F5" s="14">
        <f>Grupo4!W5</f>
        <v>0</v>
      </c>
      <c r="G5" s="14">
        <f>Grupo4!X5</f>
        <v>98</v>
      </c>
      <c r="H5" s="14">
        <f>Grupo4!Y5</f>
        <v>69</v>
      </c>
      <c r="I5" s="14">
        <f>Grupo4!Z5</f>
        <v>29</v>
      </c>
      <c r="J5" s="22">
        <f>((D5*3)+(E5*2)+F5)/C5</f>
        <v>3</v>
      </c>
      <c r="K5" s="26">
        <f>I5/C5</f>
        <v>9.6666666666666661</v>
      </c>
    </row>
    <row r="6" spans="1:11">
      <c r="B6" s="13" t="s">
        <v>25</v>
      </c>
      <c r="C6" s="14">
        <f>Grupo1!T8</f>
        <v>2</v>
      </c>
      <c r="D6" s="14">
        <f>Grupo1!U8</f>
        <v>2</v>
      </c>
      <c r="E6" s="14">
        <f>Grupo1!V8</f>
        <v>0</v>
      </c>
      <c r="F6" s="14">
        <f>Grupo1!W8</f>
        <v>0</v>
      </c>
      <c r="G6" s="14">
        <f>Grupo1!X8</f>
        <v>65</v>
      </c>
      <c r="H6" s="14">
        <f>Grupo1!Y8</f>
        <v>47</v>
      </c>
      <c r="I6" s="14">
        <f>Grupo1!Z8</f>
        <v>18</v>
      </c>
      <c r="J6" s="22">
        <f>((D6*3)+(E6*2)+F6)/C6</f>
        <v>3</v>
      </c>
      <c r="K6" s="26">
        <f>I6/C6</f>
        <v>9</v>
      </c>
    </row>
    <row r="7" spans="1:11">
      <c r="B7" s="13" t="s">
        <v>37</v>
      </c>
      <c r="C7" s="14">
        <f>Grupo3!T6</f>
        <v>3</v>
      </c>
      <c r="D7" s="14">
        <f>Grupo3!U6</f>
        <v>3</v>
      </c>
      <c r="E7" s="14">
        <f>Grupo3!V6</f>
        <v>0</v>
      </c>
      <c r="F7" s="14">
        <f>Grupo3!W6</f>
        <v>0</v>
      </c>
      <c r="G7" s="14">
        <f>Grupo3!X6</f>
        <v>89</v>
      </c>
      <c r="H7" s="14">
        <f>Grupo3!Y6</f>
        <v>72</v>
      </c>
      <c r="I7" s="14">
        <f>Grupo3!Z6</f>
        <v>17</v>
      </c>
      <c r="J7" s="22">
        <f>((D7*3)+(E7*2)+F7)/C7</f>
        <v>3</v>
      </c>
      <c r="K7" s="26">
        <f>I7/C7</f>
        <v>5.666666666666667</v>
      </c>
    </row>
    <row r="8" spans="1:11">
      <c r="B8" s="13" t="s">
        <v>43</v>
      </c>
      <c r="C8" s="14">
        <f>Grupo2!T6</f>
        <v>3</v>
      </c>
      <c r="D8" s="14">
        <f>Grupo2!U6</f>
        <v>2</v>
      </c>
      <c r="E8" s="14">
        <f>Grupo2!V6</f>
        <v>1</v>
      </c>
      <c r="F8" s="14">
        <f>Grupo2!W6</f>
        <v>0</v>
      </c>
      <c r="G8" s="14">
        <f>Grupo2!X6</f>
        <v>94</v>
      </c>
      <c r="H8" s="14">
        <f>Grupo2!Y6</f>
        <v>77</v>
      </c>
      <c r="I8" s="14">
        <f>Grupo2!Z6</f>
        <v>17</v>
      </c>
      <c r="J8" s="22">
        <f>((D8*3)+(E8*2)+F8)/C8</f>
        <v>2.6666666666666665</v>
      </c>
      <c r="K8" s="26">
        <f>I8/C8</f>
        <v>5.666666666666667</v>
      </c>
    </row>
    <row r="9" spans="1:11">
      <c r="B9" s="13" t="s">
        <v>39</v>
      </c>
      <c r="C9" s="14">
        <f>Grupo5!T7</f>
        <v>4</v>
      </c>
      <c r="D9" s="14">
        <f>Grupo5!U7</f>
        <v>3</v>
      </c>
      <c r="E9" s="14">
        <f>Grupo5!V7</f>
        <v>0</v>
      </c>
      <c r="F9" s="14">
        <f>Grupo5!W7</f>
        <v>1</v>
      </c>
      <c r="G9" s="14">
        <f>Grupo5!X7</f>
        <v>131</v>
      </c>
      <c r="H9" s="14">
        <f>Grupo5!Y7</f>
        <v>93</v>
      </c>
      <c r="I9" s="14">
        <f>Grupo5!Z7</f>
        <v>38</v>
      </c>
      <c r="J9" s="22">
        <f>((D9*3)+(E9*2)+F9)/C9</f>
        <v>2.5</v>
      </c>
      <c r="K9" s="26">
        <f>I9/C9</f>
        <v>9.5</v>
      </c>
    </row>
    <row r="10" spans="1:11">
      <c r="B10" s="13" t="s">
        <v>42</v>
      </c>
      <c r="C10" s="14">
        <f>Grupo1!T7</f>
        <v>4</v>
      </c>
      <c r="D10" s="14">
        <f>Grupo1!U7</f>
        <v>3</v>
      </c>
      <c r="E10" s="14">
        <f>Grupo1!V7</f>
        <v>0</v>
      </c>
      <c r="F10" s="14">
        <f>Grupo1!W7</f>
        <v>1</v>
      </c>
      <c r="G10" s="14">
        <f>Grupo1!X7</f>
        <v>123</v>
      </c>
      <c r="H10" s="14">
        <f>Grupo1!Y7</f>
        <v>101</v>
      </c>
      <c r="I10" s="14">
        <f>Grupo1!Z7</f>
        <v>22</v>
      </c>
      <c r="J10" s="22">
        <f>((D10*3)+(E10*2)+F10)/C10</f>
        <v>2.5</v>
      </c>
      <c r="K10" s="26">
        <f>I10/C10</f>
        <v>5.5</v>
      </c>
    </row>
    <row r="11" spans="1:11">
      <c r="B11" s="13" t="s">
        <v>21</v>
      </c>
      <c r="C11" s="14">
        <f>Grupo2!T7</f>
        <v>4</v>
      </c>
      <c r="D11" s="14">
        <f>Grupo2!U7</f>
        <v>2</v>
      </c>
      <c r="E11" s="14">
        <f>Grupo2!V7</f>
        <v>2</v>
      </c>
      <c r="F11" s="14">
        <f>Grupo2!W7</f>
        <v>0</v>
      </c>
      <c r="G11" s="14">
        <f>Grupo2!X7</f>
        <v>111</v>
      </c>
      <c r="H11" s="14">
        <f>Grupo2!Y7</f>
        <v>105</v>
      </c>
      <c r="I11" s="14">
        <f>Grupo2!Z7</f>
        <v>6</v>
      </c>
      <c r="J11" s="22">
        <f>((D11*3)+(E11*2)+F11)/C11</f>
        <v>2.5</v>
      </c>
      <c r="K11" s="26">
        <f>I11/C11</f>
        <v>1.5</v>
      </c>
    </row>
    <row r="12" spans="1:11">
      <c r="B12" s="13" t="s">
        <v>20</v>
      </c>
      <c r="C12" s="14">
        <f>Grupo1!T6</f>
        <v>3</v>
      </c>
      <c r="D12" s="14">
        <f>Grupo1!U6</f>
        <v>2</v>
      </c>
      <c r="E12" s="14">
        <f>Grupo1!V6</f>
        <v>0</v>
      </c>
      <c r="F12" s="14">
        <f>Grupo1!W6</f>
        <v>1</v>
      </c>
      <c r="G12" s="14">
        <f>Grupo1!X6</f>
        <v>101</v>
      </c>
      <c r="H12" s="14">
        <f>Grupo1!Y6</f>
        <v>76</v>
      </c>
      <c r="I12" s="14">
        <f>Grupo1!Z6</f>
        <v>25</v>
      </c>
      <c r="J12" s="22">
        <f>((D12*3)+(E12*2)+F12)/C12</f>
        <v>2.3333333333333335</v>
      </c>
      <c r="K12" s="26">
        <f>I12/C12</f>
        <v>8.3333333333333339</v>
      </c>
    </row>
    <row r="13" spans="1:11">
      <c r="B13" s="13" t="s">
        <v>38</v>
      </c>
      <c r="C13" s="14">
        <f>Grupo4!T6</f>
        <v>3</v>
      </c>
      <c r="D13" s="14">
        <f>Grupo4!U6</f>
        <v>2</v>
      </c>
      <c r="E13" s="14">
        <f>Grupo4!V6</f>
        <v>0</v>
      </c>
      <c r="F13" s="14">
        <f>Grupo4!W6</f>
        <v>1</v>
      </c>
      <c r="G13" s="14">
        <f>Grupo4!X6</f>
        <v>91</v>
      </c>
      <c r="H13" s="14">
        <f>Grupo4!Y6</f>
        <v>79</v>
      </c>
      <c r="I13" s="14">
        <f>Grupo4!Z6</f>
        <v>12</v>
      </c>
      <c r="J13" s="22">
        <f>((D13*3)+(E13*2)+F13)/C13</f>
        <v>2.3333333333333335</v>
      </c>
      <c r="K13" s="26">
        <f>I13/C13</f>
        <v>4</v>
      </c>
    </row>
    <row r="14" spans="1:11">
      <c r="B14" s="13" t="s">
        <v>24</v>
      </c>
      <c r="C14" s="14">
        <f>Grupo5!T8</f>
        <v>2</v>
      </c>
      <c r="D14" s="14">
        <f>Grupo5!U8</f>
        <v>1</v>
      </c>
      <c r="E14" s="14">
        <f>Grupo5!V8</f>
        <v>0</v>
      </c>
      <c r="F14" s="14">
        <f>Grupo5!W8</f>
        <v>1</v>
      </c>
      <c r="G14" s="14">
        <f>Grupo5!X8</f>
        <v>60</v>
      </c>
      <c r="H14" s="14">
        <f>Grupo5!Y8</f>
        <v>52</v>
      </c>
      <c r="I14" s="14">
        <f>Grupo5!Z8</f>
        <v>8</v>
      </c>
      <c r="J14" s="22">
        <f>((D14*3)+(E14*2)+F14)/C14</f>
        <v>2</v>
      </c>
      <c r="K14" s="26">
        <f>I14/C14</f>
        <v>4</v>
      </c>
    </row>
    <row r="15" spans="1:11">
      <c r="B15" s="13" t="s">
        <v>23</v>
      </c>
      <c r="C15" s="14">
        <f>Grupo4!T7</f>
        <v>4</v>
      </c>
      <c r="D15" s="14">
        <f>Grupo4!U7</f>
        <v>2</v>
      </c>
      <c r="E15" s="14">
        <f>Grupo4!V7</f>
        <v>0</v>
      </c>
      <c r="F15" s="14">
        <f>Grupo4!W7</f>
        <v>2</v>
      </c>
      <c r="G15" s="14">
        <f>Grupo4!X7</f>
        <v>119</v>
      </c>
      <c r="H15" s="14">
        <f>Grupo4!Y7</f>
        <v>106</v>
      </c>
      <c r="I15" s="14">
        <f>Grupo4!Z7</f>
        <v>13</v>
      </c>
      <c r="J15" s="22">
        <f>((D15*3)+(E15*2)+F15)/C15</f>
        <v>2</v>
      </c>
      <c r="K15" s="26">
        <f>I15/C15</f>
        <v>3.25</v>
      </c>
    </row>
    <row r="16" spans="1:11">
      <c r="B16" s="13" t="s">
        <v>44</v>
      </c>
      <c r="C16" s="14">
        <f>Grupo3!T8</f>
        <v>2</v>
      </c>
      <c r="D16" s="14">
        <f>Grupo3!U8</f>
        <v>1</v>
      </c>
      <c r="E16" s="14">
        <f>Grupo3!V8</f>
        <v>0</v>
      </c>
      <c r="F16" s="14">
        <f>Grupo3!W8</f>
        <v>1</v>
      </c>
      <c r="G16" s="14">
        <f>Grupo3!X8</f>
        <v>57</v>
      </c>
      <c r="H16" s="14">
        <f>Grupo3!Y8</f>
        <v>55</v>
      </c>
      <c r="I16" s="14">
        <f>Grupo3!Z8</f>
        <v>2</v>
      </c>
      <c r="J16" s="22">
        <f>((D16*3)+(E16*2)+F16)/C16</f>
        <v>2</v>
      </c>
      <c r="K16" s="26">
        <f>I16/C16</f>
        <v>1</v>
      </c>
    </row>
    <row r="17" spans="2:11">
      <c r="B17" s="13" t="s">
        <v>33</v>
      </c>
      <c r="C17" s="14">
        <f>Grupo2!T8</f>
        <v>2</v>
      </c>
      <c r="D17" s="14">
        <f>Grupo2!U8</f>
        <v>1</v>
      </c>
      <c r="E17" s="14">
        <f>Grupo2!V8</f>
        <v>0</v>
      </c>
      <c r="F17" s="14">
        <f>Grupo2!W8</f>
        <v>1</v>
      </c>
      <c r="G17" s="14">
        <f>Grupo2!X8</f>
        <v>57</v>
      </c>
      <c r="H17" s="14">
        <f>Grupo2!Y8</f>
        <v>55</v>
      </c>
      <c r="I17" s="14">
        <f>Grupo2!Z8</f>
        <v>2</v>
      </c>
      <c r="J17" s="22">
        <f>((D17*3)+(E17*2)+F17)/C17</f>
        <v>2</v>
      </c>
      <c r="K17" s="26">
        <f>I17/C17</f>
        <v>1</v>
      </c>
    </row>
    <row r="18" spans="2:11">
      <c r="B18" s="13" t="s">
        <v>17</v>
      </c>
      <c r="C18" s="14">
        <f>Grupo3!T4</f>
        <v>4</v>
      </c>
      <c r="D18" s="14">
        <f>Grupo3!U4</f>
        <v>2</v>
      </c>
      <c r="E18" s="14">
        <f>Grupo3!V4</f>
        <v>0</v>
      </c>
      <c r="F18" s="14">
        <f>Grupo3!W4</f>
        <v>2</v>
      </c>
      <c r="G18" s="14">
        <f>Grupo3!X4</f>
        <v>112</v>
      </c>
      <c r="H18" s="14">
        <f>Grupo3!Y4</f>
        <v>111</v>
      </c>
      <c r="I18" s="14">
        <f>Grupo3!Z4</f>
        <v>1</v>
      </c>
      <c r="J18" s="22">
        <f>((D18*3)+(E18*2)+F18)/C18</f>
        <v>2</v>
      </c>
      <c r="K18" s="26">
        <f>I18/C18</f>
        <v>0.25</v>
      </c>
    </row>
    <row r="19" spans="2:11">
      <c r="B19" s="13" t="s">
        <v>29</v>
      </c>
      <c r="C19" s="14">
        <f>Grupo2!T5</f>
        <v>3</v>
      </c>
      <c r="D19" s="14">
        <f>Grupo2!U5</f>
        <v>1</v>
      </c>
      <c r="E19" s="14">
        <f>Grupo2!V5</f>
        <v>1</v>
      </c>
      <c r="F19" s="14">
        <f>Grupo2!W5</f>
        <v>1</v>
      </c>
      <c r="G19" s="14">
        <f>Grupo2!X5</f>
        <v>84</v>
      </c>
      <c r="H19" s="14">
        <f>Grupo2!Y5</f>
        <v>84</v>
      </c>
      <c r="I19" s="14">
        <f>Grupo2!Z5</f>
        <v>0</v>
      </c>
      <c r="J19" s="22">
        <f>((D19*3)+(E19*2)+F19)/C19</f>
        <v>2</v>
      </c>
      <c r="K19" s="26">
        <f>I19/C19</f>
        <v>0</v>
      </c>
    </row>
    <row r="20" spans="2:11">
      <c r="B20" s="13" t="s">
        <v>47</v>
      </c>
      <c r="C20" s="14">
        <f>Grupo4!T8</f>
        <v>2</v>
      </c>
      <c r="D20" s="14">
        <f>Grupo4!U8</f>
        <v>1</v>
      </c>
      <c r="E20" s="14">
        <f>Grupo4!V8</f>
        <v>0</v>
      </c>
      <c r="F20" s="14">
        <f>Grupo4!W8</f>
        <v>1</v>
      </c>
      <c r="G20" s="14">
        <f>Grupo4!X8</f>
        <v>53</v>
      </c>
      <c r="H20" s="14">
        <f>Grupo4!Y8</f>
        <v>60</v>
      </c>
      <c r="I20" s="14">
        <f>Grupo4!Z8</f>
        <v>-7</v>
      </c>
      <c r="J20" s="22">
        <f>((D20*3)+(E20*2)+F20)/C20</f>
        <v>2</v>
      </c>
      <c r="K20" s="26">
        <f>I20/C20</f>
        <v>-3.5</v>
      </c>
    </row>
    <row r="21" spans="2:11">
      <c r="B21" s="13" t="s">
        <v>19</v>
      </c>
      <c r="C21" s="14">
        <f>Grupo5!T5</f>
        <v>4</v>
      </c>
      <c r="D21" s="14">
        <f>Grupo5!U5</f>
        <v>1</v>
      </c>
      <c r="E21" s="14">
        <f>Grupo5!V5</f>
        <v>1</v>
      </c>
      <c r="F21" s="14">
        <f>Grupo5!W5</f>
        <v>2</v>
      </c>
      <c r="G21" s="14">
        <f>Grupo5!X5</f>
        <v>83</v>
      </c>
      <c r="H21" s="14">
        <f>Grupo5!Y5</f>
        <v>85</v>
      </c>
      <c r="I21" s="14">
        <f>Grupo5!Z5</f>
        <v>-2</v>
      </c>
      <c r="J21" s="22">
        <f>((D21*3)+(E21*2)+F21)/C21</f>
        <v>1.75</v>
      </c>
      <c r="K21" s="26">
        <f>I21/C21</f>
        <v>-0.5</v>
      </c>
    </row>
    <row r="22" spans="2:11">
      <c r="B22" s="13" t="s">
        <v>22</v>
      </c>
      <c r="C22" s="14">
        <f>Grupo3!T7</f>
        <v>4</v>
      </c>
      <c r="D22" s="14">
        <f>Grupo3!U7</f>
        <v>1</v>
      </c>
      <c r="E22" s="14">
        <f>Grupo3!V7</f>
        <v>1</v>
      </c>
      <c r="F22" s="14">
        <f>Grupo3!W7</f>
        <v>2</v>
      </c>
      <c r="G22" s="14">
        <f>Grupo3!X7</f>
        <v>103</v>
      </c>
      <c r="H22" s="14">
        <f>Grupo3!Y7</f>
        <v>117</v>
      </c>
      <c r="I22" s="14">
        <f>Grupo3!Z7</f>
        <v>-14</v>
      </c>
      <c r="J22" s="22">
        <f>((D22*3)+(E22*2)+F22)/C22</f>
        <v>1.75</v>
      </c>
      <c r="K22" s="26">
        <f>I22/C22</f>
        <v>-3.5</v>
      </c>
    </row>
    <row r="23" spans="2:11">
      <c r="B23" s="13" t="s">
        <v>36</v>
      </c>
      <c r="C23" s="14">
        <f>Grupo1!T5</f>
        <v>3</v>
      </c>
      <c r="D23" s="14">
        <f>Grupo1!U5</f>
        <v>1</v>
      </c>
      <c r="E23" s="14">
        <f>Grupo1!V5</f>
        <v>0</v>
      </c>
      <c r="F23" s="14">
        <f>Grupo1!W5</f>
        <v>2</v>
      </c>
      <c r="G23" s="14">
        <f>Grupo1!X5</f>
        <v>83</v>
      </c>
      <c r="H23" s="14">
        <f>Grupo1!Y5</f>
        <v>85</v>
      </c>
      <c r="I23" s="14">
        <f>Grupo1!Z5</f>
        <v>-2</v>
      </c>
      <c r="J23" s="22">
        <f>((D23*3)+(E23*2)+F23)/C23</f>
        <v>1.6666666666666667</v>
      </c>
      <c r="K23" s="26">
        <f>I23/C23</f>
        <v>-0.66666666666666663</v>
      </c>
    </row>
    <row r="24" spans="2:11">
      <c r="B24" s="13" t="s">
        <v>30</v>
      </c>
      <c r="C24" s="14">
        <f>Grupo3!T5</f>
        <v>3</v>
      </c>
      <c r="D24" s="14">
        <f>Grupo3!U5</f>
        <v>0</v>
      </c>
      <c r="E24" s="14">
        <f>Grupo3!V5</f>
        <v>2</v>
      </c>
      <c r="F24" s="14">
        <f>Grupo3!W5</f>
        <v>1</v>
      </c>
      <c r="G24" s="14">
        <f>Grupo3!X5</f>
        <v>79</v>
      </c>
      <c r="H24" s="14">
        <f>Grupo3!Y5</f>
        <v>86</v>
      </c>
      <c r="I24" s="14">
        <f>Grupo3!Z5</f>
        <v>-7</v>
      </c>
      <c r="J24" s="22">
        <f>((D24*3)+(E24*2)+F24)/C24</f>
        <v>1.6666666666666667</v>
      </c>
      <c r="K24" s="26">
        <f>I24/C24</f>
        <v>-2.3333333333333335</v>
      </c>
    </row>
    <row r="25" spans="2:11">
      <c r="B25" s="13" t="s">
        <v>16</v>
      </c>
      <c r="C25" s="14">
        <f>Grupo2!T4</f>
        <v>4</v>
      </c>
      <c r="D25" s="14">
        <f>Grupo2!U4</f>
        <v>0</v>
      </c>
      <c r="E25" s="14">
        <f>Grupo2!V4</f>
        <v>0</v>
      </c>
      <c r="F25" s="14">
        <f>Grupo2!W4</f>
        <v>4</v>
      </c>
      <c r="G25" s="14">
        <f>Grupo2!X4</f>
        <v>97</v>
      </c>
      <c r="H25" s="14">
        <f>Grupo2!Y4</f>
        <v>119</v>
      </c>
      <c r="I25" s="14">
        <f>Grupo2!Z4</f>
        <v>-22</v>
      </c>
      <c r="J25" s="22">
        <f>((D25*3)+(E25*2)+F25)/C25</f>
        <v>1</v>
      </c>
      <c r="K25" s="26">
        <f>I25/C25</f>
        <v>-5.5</v>
      </c>
    </row>
    <row r="26" spans="2:11">
      <c r="B26" s="13" t="s">
        <v>18</v>
      </c>
      <c r="C26" s="14">
        <f>Grupo4!T4</f>
        <v>4</v>
      </c>
      <c r="D26" s="14">
        <f>Grupo4!U4</f>
        <v>0</v>
      </c>
      <c r="E26" s="14">
        <f>Grupo4!V4</f>
        <v>0</v>
      </c>
      <c r="F26" s="14">
        <f>Grupo4!W4</f>
        <v>4</v>
      </c>
      <c r="G26" s="14">
        <f>Grupo4!X4</f>
        <v>89</v>
      </c>
      <c r="H26" s="14">
        <f>Grupo4!Y4</f>
        <v>134</v>
      </c>
      <c r="I26" s="14">
        <f>Grupo4!Z4</f>
        <v>-45</v>
      </c>
      <c r="J26" s="22">
        <f>((D26*3)+(E26*2)+F26)/C26</f>
        <v>1</v>
      </c>
      <c r="K26" s="26">
        <f>I26/C26</f>
        <v>-11.25</v>
      </c>
    </row>
    <row r="27" spans="2:11">
      <c r="B27" s="13" t="s">
        <v>15</v>
      </c>
      <c r="C27" s="14">
        <f>Grupo1!T4</f>
        <v>4</v>
      </c>
      <c r="D27" s="14">
        <f>Grupo1!U4</f>
        <v>0</v>
      </c>
      <c r="E27" s="14">
        <f>Grupo1!V4</f>
        <v>0</v>
      </c>
      <c r="F27" s="14">
        <f>Grupo1!W4</f>
        <v>4</v>
      </c>
      <c r="G27" s="14">
        <f>Grupo1!X4</f>
        <v>85</v>
      </c>
      <c r="H27" s="14">
        <f>Grupo1!Y4</f>
        <v>139</v>
      </c>
      <c r="I27" s="14">
        <f>Grupo1!Z4</f>
        <v>-54</v>
      </c>
      <c r="J27" s="22">
        <f>((D27*3)+(E27*2)+F27)/C27</f>
        <v>1</v>
      </c>
      <c r="K27" s="26">
        <f>I27/C27</f>
        <v>-13.5</v>
      </c>
    </row>
    <row r="28" spans="2:11">
      <c r="B28" s="15" t="s">
        <v>48</v>
      </c>
      <c r="C28" s="16">
        <f>Grupo5!T4</f>
        <v>4</v>
      </c>
      <c r="D28" s="16">
        <f>Grupo5!U4</f>
        <v>0</v>
      </c>
      <c r="E28" s="16">
        <f>Grupo5!V4</f>
        <v>0</v>
      </c>
      <c r="F28" s="16">
        <f>Grupo5!W4</f>
        <v>4</v>
      </c>
      <c r="G28" s="16">
        <f>Grupo5!X4</f>
        <v>79</v>
      </c>
      <c r="H28" s="16">
        <f>Grupo5!Y4</f>
        <v>145</v>
      </c>
      <c r="I28" s="16">
        <f>Grupo5!Z4</f>
        <v>-66</v>
      </c>
      <c r="J28" s="23">
        <f>((D28*3)+(E28*2)+F28)/C28</f>
        <v>1</v>
      </c>
      <c r="K28" s="27">
        <f>I28/C28</f>
        <v>-16.5</v>
      </c>
    </row>
  </sheetData>
  <autoFilter ref="B3:I28">
    <sortState ref="B4:I28">
      <sortCondition descending="1" ref="D4:D28"/>
      <sortCondition descending="1" ref="E4:E28"/>
      <sortCondition descending="1" ref="I4:I28"/>
      <sortCondition descending="1" ref="G4:G28"/>
    </sortState>
  </autoFilter>
  <sortState ref="B4:K28">
    <sortCondition descending="1" ref="J4:J28"/>
    <sortCondition descending="1" ref="K4:K28"/>
    <sortCondition descending="1" ref="D4:D28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Equipos participantes</vt:lpstr>
      <vt:lpstr>Grupo1</vt:lpstr>
      <vt:lpstr>Grupo2</vt:lpstr>
      <vt:lpstr>Grupo3</vt:lpstr>
      <vt:lpstr>Grupo4</vt:lpstr>
      <vt:lpstr>Grupo5</vt:lpstr>
      <vt:lpstr>Hoja5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2018-03-19T18:23:12Z</cp:lastPrinted>
  <dcterms:created xsi:type="dcterms:W3CDTF">2018-03-15T16:42:43Z</dcterms:created>
  <dcterms:modified xsi:type="dcterms:W3CDTF">2018-04-16T17:10:02Z</dcterms:modified>
</cp:coreProperties>
</file>